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mc:AlternateContent xmlns:mc="http://schemas.openxmlformats.org/markup-compatibility/2006">
    <mc:Choice Requires="x15">
      <x15ac:absPath xmlns:x15ac="http://schemas.microsoft.com/office/spreadsheetml/2010/11/ac" url="I:\PRIV\Unidade de Compras\7 - TOMADA DE PREÇOS\2020\01-2020 - 20-3000-0002030-1 - Construcao Predio DPE Uruguaiana\Esclarecimentos\"/>
    </mc:Choice>
  </mc:AlternateContent>
  <xr:revisionPtr revIDLastSave="0" documentId="8_{067D71DF-9810-4624-BAAD-70635E27D18B}" xr6:coauthVersionLast="45" xr6:coauthVersionMax="45" xr10:uidLastSave="{00000000-0000-0000-0000-000000000000}"/>
  <bookViews>
    <workbookView xWindow="-120" yWindow="-120" windowWidth="21840" windowHeight="13140" tabRatio="578" xr2:uid="{00000000-000D-0000-FFFF-FFFF00000000}"/>
  </bookViews>
  <sheets>
    <sheet name="PLANILHA SERVIÇOS" sheetId="1" r:id="rId1"/>
    <sheet name="PLANILHA RESUMO" sheetId="2" r:id="rId2"/>
    <sheet name="CRONOGRAMA FÍSICO FINANCEIRO" sheetId="4" r:id="rId3"/>
  </sheets>
  <externalReferences>
    <externalReference r:id="rId4"/>
  </externalReferences>
  <definedNames>
    <definedName name="_xlnm.Print_Area" localSheetId="2">'CRONOGRAMA FÍSICO FINANCEIRO'!$A$1:$R$54</definedName>
    <definedName name="_xlnm.Print_Area" localSheetId="0">'PLANILHA SERVIÇOS'!$B$1:$J$1157</definedName>
    <definedName name="Print_Area_0" localSheetId="0">'PLANILHA SERVIÇOS'!$D$16:$J$1156</definedName>
    <definedName name="Print_Area_0_0" localSheetId="0">'PLANILHA SERVIÇOS'!$D$17:$G$1155</definedName>
    <definedName name="Print_Area_0_0_0" localSheetId="0">'PLANILHA SERVIÇOS'!$D$16:$J$1156</definedName>
    <definedName name="Print_Area_0_0_0_0" localSheetId="0">'PLANILHA SERVIÇOS'!$D$17:$G$1155</definedName>
    <definedName name="Print_Area_0_0_0_0_0" localSheetId="0">'PLANILHA SERVIÇOS'!$D$17:$G$1155</definedName>
  </definedNames>
  <calcPr calcId="181029"/>
</workbook>
</file>

<file path=xl/calcChain.xml><?xml version="1.0" encoding="utf-8"?>
<calcChain xmlns="http://schemas.openxmlformats.org/spreadsheetml/2006/main">
  <c r="I1007" i="1" l="1"/>
  <c r="H1007" i="1"/>
  <c r="J1007" i="1" s="1"/>
  <c r="I1005" i="1"/>
  <c r="J1005" i="1" s="1"/>
  <c r="H1005" i="1"/>
  <c r="I1003" i="1"/>
  <c r="H1003" i="1"/>
  <c r="J1003" i="1" l="1"/>
  <c r="V27" i="4" l="1"/>
  <c r="I776" i="1" l="1"/>
  <c r="H776" i="1"/>
  <c r="J776" i="1" s="1"/>
  <c r="I774" i="1"/>
  <c r="H774" i="1"/>
  <c r="J774" i="1" s="1"/>
  <c r="I772" i="1"/>
  <c r="H772" i="1"/>
  <c r="J772" i="1" s="1"/>
  <c r="I770" i="1"/>
  <c r="I777" i="1" s="1"/>
  <c r="H770" i="1"/>
  <c r="J770" i="1" s="1"/>
  <c r="I455" i="1"/>
  <c r="H455" i="1"/>
  <c r="H777" i="1" l="1"/>
  <c r="J455" i="1"/>
  <c r="J777" i="1"/>
  <c r="I222" i="1" l="1"/>
  <c r="H222" i="1" l="1"/>
  <c r="J222" i="1" s="1"/>
  <c r="B14" i="2" l="1"/>
  <c r="Q43" i="4" l="1"/>
  <c r="V41" i="4"/>
  <c r="V39" i="4"/>
  <c r="V37" i="4"/>
  <c r="V35" i="4"/>
  <c r="V33" i="4"/>
  <c r="V31" i="4"/>
  <c r="V29" i="4"/>
  <c r="V25" i="4"/>
  <c r="V23" i="4" l="1"/>
  <c r="V43" i="4" s="1"/>
  <c r="P43" i="4"/>
  <c r="O43" i="4"/>
  <c r="N43" i="4"/>
  <c r="M43" i="4"/>
  <c r="L43" i="4"/>
  <c r="K43" i="4"/>
  <c r="J43" i="4"/>
  <c r="I43" i="4"/>
  <c r="H43" i="4"/>
  <c r="G43" i="4"/>
  <c r="F43" i="4"/>
  <c r="E43" i="4"/>
  <c r="R43" i="4"/>
  <c r="Q42" i="4" s="1"/>
  <c r="O13" i="4"/>
  <c r="B13" i="4"/>
  <c r="R24" i="4" l="1"/>
  <c r="O42" i="4"/>
  <c r="P42" i="4"/>
  <c r="R28" i="4"/>
  <c r="K42" i="4"/>
  <c r="R38" i="4"/>
  <c r="R42" i="4"/>
  <c r="R22" i="4"/>
  <c r="R34" i="4"/>
  <c r="R30" i="4"/>
  <c r="L42" i="4"/>
  <c r="R26" i="4"/>
  <c r="R32" i="4"/>
  <c r="R36" i="4"/>
  <c r="E42" i="4"/>
  <c r="H42" i="4"/>
  <c r="G42" i="4"/>
  <c r="R40" i="4"/>
  <c r="I42" i="4"/>
  <c r="M42" i="4"/>
  <c r="N42" i="4"/>
  <c r="F42" i="4"/>
  <c r="J42" i="4"/>
  <c r="E44" i="4" l="1"/>
  <c r="F44" i="4" s="1"/>
  <c r="G44" i="4" s="1"/>
  <c r="H44" i="4" s="1"/>
  <c r="I44" i="4" s="1"/>
  <c r="J44" i="4" s="1"/>
  <c r="K44" i="4" s="1"/>
  <c r="L44" i="4" s="1"/>
  <c r="M44" i="4" s="1"/>
  <c r="N44" i="4" s="1"/>
  <c r="O44" i="4" s="1"/>
  <c r="P44" i="4" s="1"/>
  <c r="Q44" i="4" s="1"/>
  <c r="B13" i="1" l="1"/>
  <c r="F13" i="1"/>
  <c r="D22" i="1"/>
  <c r="H24" i="1"/>
  <c r="I24" i="1"/>
  <c r="H26" i="1"/>
  <c r="I26" i="1"/>
  <c r="H28" i="1"/>
  <c r="I28" i="1"/>
  <c r="H30" i="1"/>
  <c r="I30" i="1"/>
  <c r="H32" i="1"/>
  <c r="I32" i="1"/>
  <c r="H34" i="1"/>
  <c r="I34" i="1"/>
  <c r="H36" i="1"/>
  <c r="I36" i="1"/>
  <c r="H38" i="1"/>
  <c r="I38" i="1"/>
  <c r="H40" i="1"/>
  <c r="I40" i="1"/>
  <c r="H46" i="1"/>
  <c r="I46" i="1"/>
  <c r="H50" i="1"/>
  <c r="I50" i="1"/>
  <c r="H52" i="1"/>
  <c r="I52" i="1"/>
  <c r="H56" i="1"/>
  <c r="I56" i="1"/>
  <c r="H58" i="1"/>
  <c r="I58" i="1"/>
  <c r="H63" i="1"/>
  <c r="I63" i="1"/>
  <c r="H65" i="1"/>
  <c r="I65" i="1"/>
  <c r="H67" i="1"/>
  <c r="I67" i="1"/>
  <c r="H69" i="1"/>
  <c r="I69" i="1"/>
  <c r="H71" i="1"/>
  <c r="I71" i="1"/>
  <c r="H73" i="1"/>
  <c r="I73" i="1"/>
  <c r="H80" i="1"/>
  <c r="I80" i="1"/>
  <c r="H82" i="1"/>
  <c r="I82" i="1"/>
  <c r="H84" i="1"/>
  <c r="I84" i="1"/>
  <c r="D88" i="1"/>
  <c r="H91" i="1"/>
  <c r="I91" i="1"/>
  <c r="H93" i="1"/>
  <c r="I93" i="1"/>
  <c r="H95" i="1"/>
  <c r="I95" i="1"/>
  <c r="H97" i="1"/>
  <c r="I97" i="1"/>
  <c r="H99" i="1"/>
  <c r="I99" i="1"/>
  <c r="H104" i="1"/>
  <c r="I104" i="1"/>
  <c r="H106" i="1"/>
  <c r="I106" i="1"/>
  <c r="H108" i="1"/>
  <c r="I108" i="1"/>
  <c r="H110" i="1"/>
  <c r="I110" i="1"/>
  <c r="H112" i="1"/>
  <c r="I112" i="1"/>
  <c r="H114" i="1"/>
  <c r="I114" i="1"/>
  <c r="J114" i="1" s="1"/>
  <c r="H116" i="1"/>
  <c r="I116" i="1"/>
  <c r="H124" i="1"/>
  <c r="I124" i="1"/>
  <c r="H126" i="1"/>
  <c r="I126" i="1"/>
  <c r="H128" i="1"/>
  <c r="I128" i="1"/>
  <c r="H130" i="1"/>
  <c r="I130" i="1"/>
  <c r="H132" i="1"/>
  <c r="I132" i="1"/>
  <c r="H134" i="1"/>
  <c r="J134" i="1" s="1"/>
  <c r="I134" i="1"/>
  <c r="H136" i="1"/>
  <c r="I136" i="1"/>
  <c r="H141" i="1"/>
  <c r="I141" i="1"/>
  <c r="H143" i="1"/>
  <c r="I143" i="1"/>
  <c r="H145" i="1"/>
  <c r="I145" i="1"/>
  <c r="H147" i="1"/>
  <c r="I147" i="1"/>
  <c r="H149" i="1"/>
  <c r="J149" i="1" s="1"/>
  <c r="I149" i="1"/>
  <c r="H151" i="1"/>
  <c r="I151" i="1"/>
  <c r="H153" i="1"/>
  <c r="I153" i="1"/>
  <c r="H155" i="1"/>
  <c r="I155" i="1"/>
  <c r="H160" i="1"/>
  <c r="I160" i="1"/>
  <c r="H162" i="1"/>
  <c r="I162" i="1"/>
  <c r="H164" i="1"/>
  <c r="I164" i="1"/>
  <c r="H166" i="1"/>
  <c r="I166" i="1"/>
  <c r="H173" i="1"/>
  <c r="I173" i="1"/>
  <c r="H175" i="1"/>
  <c r="I175" i="1"/>
  <c r="H177" i="1"/>
  <c r="I177" i="1"/>
  <c r="H179" i="1"/>
  <c r="I179" i="1"/>
  <c r="H181" i="1"/>
  <c r="I181" i="1"/>
  <c r="H187" i="1"/>
  <c r="H188" i="1" s="1"/>
  <c r="I187" i="1"/>
  <c r="I188" i="1" s="1"/>
  <c r="H192" i="1"/>
  <c r="I192" i="1"/>
  <c r="I193" i="1" s="1"/>
  <c r="H197" i="1"/>
  <c r="I197" i="1"/>
  <c r="H199" i="1"/>
  <c r="I199" i="1"/>
  <c r="H201" i="1"/>
  <c r="I201" i="1"/>
  <c r="H203" i="1"/>
  <c r="I203" i="1"/>
  <c r="H205" i="1"/>
  <c r="I205" i="1"/>
  <c r="H207" i="1"/>
  <c r="I207" i="1"/>
  <c r="D215" i="1"/>
  <c r="H218" i="1"/>
  <c r="I218" i="1"/>
  <c r="H226" i="1"/>
  <c r="I226" i="1"/>
  <c r="H228" i="1"/>
  <c r="I228" i="1"/>
  <c r="H232" i="1"/>
  <c r="I232" i="1"/>
  <c r="H236" i="1"/>
  <c r="I236" i="1"/>
  <c r="H240" i="1"/>
  <c r="I240" i="1"/>
  <c r="H246" i="1"/>
  <c r="I246" i="1"/>
  <c r="H250" i="1"/>
  <c r="I250" i="1"/>
  <c r="H254" i="1"/>
  <c r="I254" i="1"/>
  <c r="H258" i="1"/>
  <c r="I258" i="1"/>
  <c r="H264" i="1"/>
  <c r="I264" i="1"/>
  <c r="H268" i="1"/>
  <c r="I268" i="1"/>
  <c r="H274" i="1"/>
  <c r="I274" i="1"/>
  <c r="H276" i="1"/>
  <c r="I276" i="1"/>
  <c r="H278" i="1"/>
  <c r="I278" i="1"/>
  <c r="H282" i="1"/>
  <c r="I282" i="1"/>
  <c r="H284" i="1"/>
  <c r="J284" i="1" s="1"/>
  <c r="I284" i="1"/>
  <c r="H286" i="1"/>
  <c r="I286" i="1"/>
  <c r="H290" i="1"/>
  <c r="I290" i="1"/>
  <c r="H292" i="1"/>
  <c r="I292" i="1"/>
  <c r="H294" i="1"/>
  <c r="I294" i="1"/>
  <c r="H296" i="1"/>
  <c r="I296" i="1"/>
  <c r="H300" i="1"/>
  <c r="I300" i="1"/>
  <c r="H304" i="1"/>
  <c r="I304" i="1"/>
  <c r="H308" i="1"/>
  <c r="I308" i="1"/>
  <c r="H312" i="1"/>
  <c r="I312" i="1"/>
  <c r="H319" i="1"/>
  <c r="I319" i="1"/>
  <c r="H321" i="1"/>
  <c r="I321" i="1"/>
  <c r="H323" i="1"/>
  <c r="I323" i="1"/>
  <c r="H327" i="1"/>
  <c r="I327" i="1"/>
  <c r="H329" i="1"/>
  <c r="I329" i="1"/>
  <c r="H331" i="1"/>
  <c r="I331" i="1"/>
  <c r="H334" i="1"/>
  <c r="I334" i="1"/>
  <c r="H340" i="1"/>
  <c r="I340" i="1"/>
  <c r="H342" i="1"/>
  <c r="I342" i="1"/>
  <c r="H344" i="1"/>
  <c r="I344" i="1"/>
  <c r="H352" i="1"/>
  <c r="I352" i="1"/>
  <c r="H356" i="1"/>
  <c r="I356" i="1"/>
  <c r="H360" i="1"/>
  <c r="I360" i="1"/>
  <c r="H364" i="1"/>
  <c r="I364" i="1"/>
  <c r="H368" i="1"/>
  <c r="I368" i="1"/>
  <c r="H372" i="1"/>
  <c r="I372" i="1"/>
  <c r="H376" i="1"/>
  <c r="I376" i="1"/>
  <c r="H380" i="1"/>
  <c r="I380" i="1"/>
  <c r="H384" i="1"/>
  <c r="I384" i="1"/>
  <c r="H388" i="1"/>
  <c r="I388" i="1"/>
  <c r="H392" i="1"/>
  <c r="J392" i="1" s="1"/>
  <c r="I392" i="1"/>
  <c r="H396" i="1"/>
  <c r="I396" i="1"/>
  <c r="H400" i="1"/>
  <c r="I400" i="1"/>
  <c r="H406" i="1"/>
  <c r="I406" i="1"/>
  <c r="H408" i="1"/>
  <c r="I408" i="1"/>
  <c r="H412" i="1"/>
  <c r="I412" i="1"/>
  <c r="H414" i="1"/>
  <c r="I414" i="1"/>
  <c r="H416" i="1"/>
  <c r="I416" i="1"/>
  <c r="H418" i="1"/>
  <c r="I418" i="1"/>
  <c r="H420" i="1"/>
  <c r="I420" i="1"/>
  <c r="H422" i="1"/>
  <c r="I422" i="1"/>
  <c r="H424" i="1"/>
  <c r="I424" i="1"/>
  <c r="H426" i="1"/>
  <c r="I426" i="1"/>
  <c r="H432" i="1"/>
  <c r="I432" i="1"/>
  <c r="I433" i="1" s="1"/>
  <c r="H437" i="1"/>
  <c r="I437" i="1"/>
  <c r="H439" i="1"/>
  <c r="I439" i="1"/>
  <c r="H441" i="1"/>
  <c r="I441" i="1"/>
  <c r="H443" i="1"/>
  <c r="I443" i="1"/>
  <c r="H451" i="1"/>
  <c r="I451" i="1"/>
  <c r="H459" i="1"/>
  <c r="I459" i="1"/>
  <c r="H463" i="1"/>
  <c r="I463" i="1"/>
  <c r="H467" i="1"/>
  <c r="I467" i="1"/>
  <c r="H471" i="1"/>
  <c r="I471" i="1"/>
  <c r="H475" i="1"/>
  <c r="I475" i="1"/>
  <c r="H479" i="1"/>
  <c r="I479" i="1"/>
  <c r="H483" i="1"/>
  <c r="I483" i="1"/>
  <c r="H487" i="1"/>
  <c r="I487" i="1"/>
  <c r="H491" i="1"/>
  <c r="I491" i="1"/>
  <c r="H495" i="1"/>
  <c r="I495" i="1"/>
  <c r="H499" i="1"/>
  <c r="I499" i="1"/>
  <c r="H503" i="1"/>
  <c r="I503" i="1"/>
  <c r="H507" i="1"/>
  <c r="I507" i="1"/>
  <c r="H511" i="1"/>
  <c r="I511" i="1"/>
  <c r="H518" i="1"/>
  <c r="I518" i="1"/>
  <c r="H522" i="1"/>
  <c r="I522" i="1"/>
  <c r="H526" i="1"/>
  <c r="I526" i="1"/>
  <c r="H530" i="1"/>
  <c r="I530" i="1"/>
  <c r="H537" i="1"/>
  <c r="I537" i="1"/>
  <c r="I538" i="1" s="1"/>
  <c r="H542" i="1"/>
  <c r="H543" i="1" s="1"/>
  <c r="I542" i="1"/>
  <c r="I543" i="1" s="1"/>
  <c r="J543" i="1" s="1"/>
  <c r="H550" i="1"/>
  <c r="I550" i="1"/>
  <c r="H554" i="1"/>
  <c r="I554" i="1"/>
  <c r="H558" i="1"/>
  <c r="I558" i="1"/>
  <c r="H560" i="1"/>
  <c r="I560" i="1"/>
  <c r="H564" i="1"/>
  <c r="I564" i="1"/>
  <c r="H568" i="1"/>
  <c r="I568" i="1"/>
  <c r="H572" i="1"/>
  <c r="I572" i="1"/>
  <c r="H578" i="1"/>
  <c r="I578" i="1"/>
  <c r="H582" i="1"/>
  <c r="I582" i="1"/>
  <c r="H586" i="1"/>
  <c r="I586" i="1"/>
  <c r="H590" i="1"/>
  <c r="I590" i="1"/>
  <c r="H594" i="1"/>
  <c r="I594" i="1"/>
  <c r="D601" i="1"/>
  <c r="D602" i="1" s="1"/>
  <c r="D609" i="1" s="1"/>
  <c r="D614" i="1" s="1"/>
  <c r="H604" i="1"/>
  <c r="I604" i="1"/>
  <c r="H606" i="1"/>
  <c r="I606" i="1"/>
  <c r="H611" i="1"/>
  <c r="H612" i="1" s="1"/>
  <c r="I611" i="1"/>
  <c r="I612" i="1" s="1"/>
  <c r="H616" i="1"/>
  <c r="H617" i="1" s="1"/>
  <c r="I616" i="1"/>
  <c r="I617" i="1" s="1"/>
  <c r="H625" i="1"/>
  <c r="I625" i="1"/>
  <c r="H627" i="1"/>
  <c r="I627" i="1"/>
  <c r="H629" i="1"/>
  <c r="I629" i="1"/>
  <c r="H631" i="1"/>
  <c r="I631" i="1"/>
  <c r="H633" i="1"/>
  <c r="I633" i="1"/>
  <c r="H635" i="1"/>
  <c r="I635" i="1"/>
  <c r="H640" i="1"/>
  <c r="I640" i="1"/>
  <c r="H642" i="1"/>
  <c r="I642" i="1"/>
  <c r="H644" i="1"/>
  <c r="I644" i="1"/>
  <c r="H646" i="1"/>
  <c r="I646" i="1"/>
  <c r="H648" i="1"/>
  <c r="I648" i="1"/>
  <c r="H650" i="1"/>
  <c r="I650" i="1"/>
  <c r="H655" i="1"/>
  <c r="I655" i="1"/>
  <c r="H657" i="1"/>
  <c r="I657" i="1"/>
  <c r="J657" i="1" s="1"/>
  <c r="H659" i="1"/>
  <c r="I659" i="1"/>
  <c r="H661" i="1"/>
  <c r="I661" i="1"/>
  <c r="H663" i="1"/>
  <c r="I663" i="1"/>
  <c r="H665" i="1"/>
  <c r="I665" i="1"/>
  <c r="H670" i="1"/>
  <c r="I670" i="1"/>
  <c r="H672" i="1"/>
  <c r="I672" i="1"/>
  <c r="H674" i="1"/>
  <c r="I674" i="1"/>
  <c r="H676" i="1"/>
  <c r="I676" i="1"/>
  <c r="H678" i="1"/>
  <c r="I678" i="1"/>
  <c r="H680" i="1"/>
  <c r="I680" i="1"/>
  <c r="H685" i="1"/>
  <c r="I685" i="1"/>
  <c r="H687" i="1"/>
  <c r="I687" i="1"/>
  <c r="H689" i="1"/>
  <c r="I689" i="1"/>
  <c r="H691" i="1"/>
  <c r="I691" i="1"/>
  <c r="H696" i="1"/>
  <c r="I696" i="1"/>
  <c r="I697" i="1" s="1"/>
  <c r="H701" i="1"/>
  <c r="I701" i="1"/>
  <c r="H703" i="1"/>
  <c r="I703" i="1"/>
  <c r="H711" i="1"/>
  <c r="I711" i="1"/>
  <c r="H713" i="1"/>
  <c r="I713" i="1"/>
  <c r="H715" i="1"/>
  <c r="I715" i="1"/>
  <c r="H717" i="1"/>
  <c r="I717" i="1"/>
  <c r="H719" i="1"/>
  <c r="I719" i="1"/>
  <c r="H721" i="1"/>
  <c r="I721" i="1"/>
  <c r="H723" i="1"/>
  <c r="I723" i="1"/>
  <c r="H725" i="1"/>
  <c r="I725" i="1"/>
  <c r="H727" i="1"/>
  <c r="I727" i="1"/>
  <c r="H729" i="1"/>
  <c r="I729" i="1"/>
  <c r="H731" i="1"/>
  <c r="I731" i="1"/>
  <c r="H733" i="1"/>
  <c r="I733" i="1"/>
  <c r="H735" i="1"/>
  <c r="I735" i="1"/>
  <c r="H737" i="1"/>
  <c r="I737" i="1"/>
  <c r="H742" i="1"/>
  <c r="H743" i="1" s="1"/>
  <c r="I742" i="1"/>
  <c r="I743" i="1" s="1"/>
  <c r="H747" i="1"/>
  <c r="I747" i="1"/>
  <c r="I748" i="1" s="1"/>
  <c r="H751" i="1"/>
  <c r="H752" i="1" s="1"/>
  <c r="I752" i="1"/>
  <c r="H759" i="1"/>
  <c r="I759" i="1"/>
  <c r="H761" i="1"/>
  <c r="I761" i="1"/>
  <c r="H763" i="1"/>
  <c r="I763" i="1"/>
  <c r="H765" i="1"/>
  <c r="I765" i="1"/>
  <c r="J765" i="1" s="1"/>
  <c r="H781" i="1"/>
  <c r="J781" i="1" s="1"/>
  <c r="I781" i="1"/>
  <c r="I782" i="1" s="1"/>
  <c r="H789" i="1"/>
  <c r="H790" i="1" s="1"/>
  <c r="I789" i="1"/>
  <c r="I790" i="1" s="1"/>
  <c r="H794" i="1"/>
  <c r="I794" i="1"/>
  <c r="I795" i="1" s="1"/>
  <c r="H802" i="1"/>
  <c r="I802" i="1"/>
  <c r="H804" i="1"/>
  <c r="I804" i="1"/>
  <c r="H809" i="1"/>
  <c r="H810" i="1" s="1"/>
  <c r="I809" i="1"/>
  <c r="I810" i="1" s="1"/>
  <c r="H820" i="1"/>
  <c r="I820" i="1"/>
  <c r="H822" i="1"/>
  <c r="I822" i="1"/>
  <c r="H824" i="1"/>
  <c r="I824" i="1"/>
  <c r="H826" i="1"/>
  <c r="I826" i="1"/>
  <c r="J826" i="1"/>
  <c r="H831" i="1"/>
  <c r="I831" i="1"/>
  <c r="H833" i="1"/>
  <c r="I833" i="1"/>
  <c r="H835" i="1"/>
  <c r="I835" i="1"/>
  <c r="H837" i="1"/>
  <c r="I837" i="1"/>
  <c r="H839" i="1"/>
  <c r="I839" i="1"/>
  <c r="H841" i="1"/>
  <c r="I841" i="1"/>
  <c r="H843" i="1"/>
  <c r="I843" i="1"/>
  <c r="H845" i="1"/>
  <c r="I845" i="1"/>
  <c r="H847" i="1"/>
  <c r="I847" i="1"/>
  <c r="H849" i="1"/>
  <c r="I849" i="1"/>
  <c r="H857" i="1"/>
  <c r="I857" i="1"/>
  <c r="H859" i="1"/>
  <c r="I859" i="1"/>
  <c r="H861" i="1"/>
  <c r="I861" i="1"/>
  <c r="H863" i="1"/>
  <c r="H866" i="1" s="1"/>
  <c r="I863" i="1"/>
  <c r="H865" i="1"/>
  <c r="I865" i="1"/>
  <c r="H870" i="1"/>
  <c r="I870" i="1"/>
  <c r="H872" i="1"/>
  <c r="I872" i="1"/>
  <c r="H874" i="1"/>
  <c r="I874" i="1"/>
  <c r="H876" i="1"/>
  <c r="I876" i="1"/>
  <c r="H886" i="1"/>
  <c r="I886" i="1"/>
  <c r="H888" i="1"/>
  <c r="I888" i="1"/>
  <c r="H890" i="1"/>
  <c r="I890" i="1"/>
  <c r="H892" i="1"/>
  <c r="I892" i="1"/>
  <c r="H894" i="1"/>
  <c r="I894" i="1"/>
  <c r="H896" i="1"/>
  <c r="I896" i="1"/>
  <c r="H898" i="1"/>
  <c r="I898" i="1"/>
  <c r="H900" i="1"/>
  <c r="I900" i="1"/>
  <c r="H902" i="1"/>
  <c r="I902" i="1"/>
  <c r="H904" i="1"/>
  <c r="I904" i="1"/>
  <c r="H906" i="1"/>
  <c r="I906" i="1"/>
  <c r="H908" i="1"/>
  <c r="I908" i="1"/>
  <c r="H910" i="1"/>
  <c r="I910" i="1"/>
  <c r="H912" i="1"/>
  <c r="I912" i="1"/>
  <c r="H917" i="1"/>
  <c r="I917" i="1"/>
  <c r="H919" i="1"/>
  <c r="I919" i="1"/>
  <c r="H921" i="1"/>
  <c r="I921" i="1"/>
  <c r="H923" i="1"/>
  <c r="I923" i="1"/>
  <c r="H925" i="1"/>
  <c r="I925" i="1"/>
  <c r="H927" i="1"/>
  <c r="I927" i="1"/>
  <c r="H929" i="1"/>
  <c r="I929" i="1"/>
  <c r="H931" i="1"/>
  <c r="I931" i="1"/>
  <c r="H933" i="1"/>
  <c r="I933" i="1"/>
  <c r="H935" i="1"/>
  <c r="I935" i="1"/>
  <c r="H940" i="1"/>
  <c r="I940" i="1"/>
  <c r="H942" i="1"/>
  <c r="I942" i="1"/>
  <c r="H944" i="1"/>
  <c r="I944" i="1"/>
  <c r="H946" i="1"/>
  <c r="I946" i="1"/>
  <c r="H948" i="1"/>
  <c r="I948" i="1"/>
  <c r="H950" i="1"/>
  <c r="I950" i="1"/>
  <c r="H952" i="1"/>
  <c r="I952" i="1"/>
  <c r="H954" i="1"/>
  <c r="I954" i="1"/>
  <c r="H956" i="1"/>
  <c r="I956" i="1"/>
  <c r="H958" i="1"/>
  <c r="I958" i="1"/>
  <c r="H960" i="1"/>
  <c r="I960" i="1"/>
  <c r="H962" i="1"/>
  <c r="I962" i="1"/>
  <c r="H967" i="1"/>
  <c r="I967" i="1"/>
  <c r="H969" i="1"/>
  <c r="I969" i="1"/>
  <c r="H971" i="1"/>
  <c r="I971" i="1"/>
  <c r="H973" i="1"/>
  <c r="I973" i="1"/>
  <c r="H975" i="1"/>
  <c r="I975" i="1"/>
  <c r="H977" i="1"/>
  <c r="I977" i="1"/>
  <c r="H979" i="1"/>
  <c r="I979" i="1"/>
  <c r="H981" i="1"/>
  <c r="I981" i="1"/>
  <c r="H983" i="1"/>
  <c r="I983" i="1"/>
  <c r="H985" i="1"/>
  <c r="I985" i="1"/>
  <c r="H987" i="1"/>
  <c r="I987" i="1"/>
  <c r="H989" i="1"/>
  <c r="I989" i="1"/>
  <c r="H991" i="1"/>
  <c r="I991" i="1"/>
  <c r="H993" i="1"/>
  <c r="I993" i="1"/>
  <c r="H995" i="1"/>
  <c r="I995" i="1"/>
  <c r="H997" i="1"/>
  <c r="I997" i="1"/>
  <c r="H999" i="1"/>
  <c r="I999" i="1"/>
  <c r="H1001" i="1"/>
  <c r="I1001" i="1"/>
  <c r="H1009" i="1"/>
  <c r="I1009" i="1"/>
  <c r="H1011" i="1"/>
  <c r="I1011" i="1"/>
  <c r="H1013" i="1"/>
  <c r="I1013" i="1"/>
  <c r="H1015" i="1"/>
  <c r="I1015" i="1"/>
  <c r="H1017" i="1"/>
  <c r="I1017" i="1"/>
  <c r="H1019" i="1"/>
  <c r="I1019" i="1"/>
  <c r="H1024" i="1"/>
  <c r="I1024" i="1"/>
  <c r="H1026" i="1"/>
  <c r="I1026" i="1"/>
  <c r="H1028" i="1"/>
  <c r="I1028" i="1"/>
  <c r="H1030" i="1"/>
  <c r="I1030" i="1"/>
  <c r="H1032" i="1"/>
  <c r="I1032" i="1"/>
  <c r="H1034" i="1"/>
  <c r="I1034" i="1"/>
  <c r="H1036" i="1"/>
  <c r="I1036" i="1"/>
  <c r="H1038" i="1"/>
  <c r="I1038" i="1"/>
  <c r="H1040" i="1"/>
  <c r="I1040" i="1"/>
  <c r="H1042" i="1"/>
  <c r="I1042" i="1"/>
  <c r="H1044" i="1"/>
  <c r="I1044" i="1"/>
  <c r="H1046" i="1"/>
  <c r="I1046" i="1"/>
  <c r="H1048" i="1"/>
  <c r="I1048" i="1"/>
  <c r="H1050" i="1"/>
  <c r="I1050" i="1"/>
  <c r="H1052" i="1"/>
  <c r="I1052" i="1"/>
  <c r="H1054" i="1"/>
  <c r="I1054" i="1"/>
  <c r="J1054" i="1" s="1"/>
  <c r="H1059" i="1"/>
  <c r="I1059" i="1"/>
  <c r="H1061" i="1"/>
  <c r="I1061" i="1"/>
  <c r="H1063" i="1"/>
  <c r="I1063" i="1"/>
  <c r="H1065" i="1"/>
  <c r="I1065" i="1"/>
  <c r="H1067" i="1"/>
  <c r="I1067" i="1"/>
  <c r="H1069" i="1"/>
  <c r="I1069" i="1"/>
  <c r="J1069" i="1" s="1"/>
  <c r="H1071" i="1"/>
  <c r="I1071" i="1"/>
  <c r="H1073" i="1"/>
  <c r="I1073" i="1"/>
  <c r="H1075" i="1"/>
  <c r="I1075" i="1"/>
  <c r="H1077" i="1"/>
  <c r="I1077" i="1"/>
  <c r="H1079" i="1"/>
  <c r="I1079" i="1"/>
  <c r="H1081" i="1"/>
  <c r="I1081" i="1"/>
  <c r="J1081" i="1" s="1"/>
  <c r="H1083" i="1"/>
  <c r="I1083" i="1"/>
  <c r="H1085" i="1"/>
  <c r="I1085" i="1"/>
  <c r="H1087" i="1"/>
  <c r="I1087" i="1"/>
  <c r="H1089" i="1"/>
  <c r="I1089" i="1"/>
  <c r="H1091" i="1"/>
  <c r="I1091" i="1"/>
  <c r="H1093" i="1"/>
  <c r="I1093" i="1"/>
  <c r="J1093" i="1" s="1"/>
  <c r="H1095" i="1"/>
  <c r="I1095" i="1"/>
  <c r="H1097" i="1"/>
  <c r="I1097" i="1"/>
  <c r="H1099" i="1"/>
  <c r="I1099" i="1"/>
  <c r="H1101" i="1"/>
  <c r="I1101" i="1"/>
  <c r="H1103" i="1"/>
  <c r="I1103" i="1"/>
  <c r="H1105" i="1"/>
  <c r="I1105" i="1"/>
  <c r="H1112" i="1"/>
  <c r="I1112" i="1"/>
  <c r="H1114" i="1"/>
  <c r="I1114" i="1"/>
  <c r="H1116" i="1"/>
  <c r="I1116" i="1"/>
  <c r="H1118" i="1"/>
  <c r="I1118" i="1"/>
  <c r="H1120" i="1"/>
  <c r="I1120" i="1"/>
  <c r="J1120" i="1" s="1"/>
  <c r="H1122" i="1"/>
  <c r="I1122" i="1"/>
  <c r="H1127" i="1"/>
  <c r="I1127" i="1"/>
  <c r="J1127" i="1" s="1"/>
  <c r="H1129" i="1"/>
  <c r="I1129" i="1"/>
  <c r="H1131" i="1"/>
  <c r="I1131" i="1"/>
  <c r="H1133" i="1"/>
  <c r="I1133" i="1"/>
  <c r="H1135" i="1"/>
  <c r="I1135" i="1"/>
  <c r="J388" i="1" l="1"/>
  <c r="J356" i="1"/>
  <c r="J296" i="1"/>
  <c r="H766" i="1"/>
  <c r="J1013" i="1"/>
  <c r="I936" i="1"/>
  <c r="J761" i="1"/>
  <c r="I596" i="1"/>
  <c r="G43" i="2" s="1"/>
  <c r="I513" i="1"/>
  <c r="I401" i="1"/>
  <c r="J69" i="1"/>
  <c r="J46" i="1"/>
  <c r="J38" i="1"/>
  <c r="J30" i="1"/>
  <c r="I1020" i="1"/>
  <c r="H1020" i="1"/>
  <c r="J923" i="1"/>
  <c r="I766" i="1"/>
  <c r="I797" i="1" s="1"/>
  <c r="H596" i="1"/>
  <c r="H513" i="1"/>
  <c r="H401" i="1"/>
  <c r="J352" i="1"/>
  <c r="J126" i="1"/>
  <c r="H936" i="1"/>
  <c r="H913" i="1"/>
  <c r="J1030" i="1"/>
  <c r="J898" i="1"/>
  <c r="J845" i="1"/>
  <c r="J487" i="1"/>
  <c r="J323" i="1"/>
  <c r="J308" i="1"/>
  <c r="J282" i="1"/>
  <c r="J268" i="1"/>
  <c r="J240" i="1"/>
  <c r="J646" i="1"/>
  <c r="J642" i="1"/>
  <c r="J631" i="1"/>
  <c r="I269" i="1"/>
  <c r="G39" i="2"/>
  <c r="J1009" i="1"/>
  <c r="J640" i="1"/>
  <c r="J611" i="1"/>
  <c r="J542" i="1"/>
  <c r="J124" i="1"/>
  <c r="J319" i="1"/>
  <c r="H335" i="1"/>
  <c r="J1103" i="1"/>
  <c r="J1087" i="1"/>
  <c r="J1083" i="1"/>
  <c r="J1079" i="1"/>
  <c r="J1063" i="1"/>
  <c r="J1059" i="1"/>
  <c r="J1040" i="1"/>
  <c r="J997" i="1"/>
  <c r="J950" i="1"/>
  <c r="J689" i="1"/>
  <c r="J663" i="1"/>
  <c r="I345" i="1"/>
  <c r="I313" i="1"/>
  <c r="G34" i="2" s="1"/>
  <c r="J179" i="1"/>
  <c r="J175" i="1"/>
  <c r="J892" i="1"/>
  <c r="J888" i="1"/>
  <c r="J865" i="1"/>
  <c r="J810" i="1"/>
  <c r="J412" i="1"/>
  <c r="J321" i="1"/>
  <c r="J312" i="1"/>
  <c r="H313" i="1"/>
  <c r="H259" i="1"/>
  <c r="J207" i="1"/>
  <c r="J203" i="1"/>
  <c r="J67" i="1"/>
  <c r="J36" i="1"/>
  <c r="J863" i="1"/>
  <c r="J839" i="1"/>
  <c r="J835" i="1"/>
  <c r="J820" i="1"/>
  <c r="J701" i="1"/>
  <c r="J558" i="1"/>
  <c r="J503" i="1"/>
  <c r="J342" i="1"/>
  <c r="I335" i="1"/>
  <c r="I347" i="1" s="1"/>
  <c r="G35" i="2" s="1"/>
  <c r="J292" i="1"/>
  <c r="J197" i="1"/>
  <c r="J110" i="1"/>
  <c r="J106" i="1"/>
  <c r="J99" i="1"/>
  <c r="J28" i="1"/>
  <c r="H269" i="1"/>
  <c r="J269" i="1" s="1"/>
  <c r="J1133" i="1"/>
  <c r="J870" i="1"/>
  <c r="J578" i="1"/>
  <c r="J560" i="1"/>
  <c r="J554" i="1"/>
  <c r="J340" i="1"/>
  <c r="J143" i="1"/>
  <c r="H117" i="1"/>
  <c r="J995" i="1"/>
  <c r="J975" i="1"/>
  <c r="J971" i="1"/>
  <c r="J967" i="1"/>
  <c r="J960" i="1"/>
  <c r="J908" i="1"/>
  <c r="J904" i="1"/>
  <c r="J900" i="1"/>
  <c r="I877" i="1"/>
  <c r="G48" i="2"/>
  <c r="J737" i="1"/>
  <c r="J733" i="1"/>
  <c r="J721" i="1"/>
  <c r="J717" i="1"/>
  <c r="J680" i="1"/>
  <c r="J676" i="1"/>
  <c r="J612" i="1"/>
  <c r="J507" i="1"/>
  <c r="J479" i="1"/>
  <c r="J471" i="1"/>
  <c r="J451" i="1"/>
  <c r="J437" i="1"/>
  <c r="J418" i="1"/>
  <c r="G33" i="2"/>
  <c r="J246" i="1"/>
  <c r="J187" i="1"/>
  <c r="J84" i="1"/>
  <c r="H666" i="1"/>
  <c r="J1122" i="1"/>
  <c r="I704" i="1"/>
  <c r="J568" i="1"/>
  <c r="J258" i="1"/>
  <c r="J236" i="1"/>
  <c r="J147" i="1"/>
  <c r="J981" i="1"/>
  <c r="J958" i="1"/>
  <c r="J940" i="1"/>
  <c r="J790" i="1"/>
  <c r="J715" i="1"/>
  <c r="J627" i="1"/>
  <c r="J590" i="1"/>
  <c r="J499" i="1"/>
  <c r="J459" i="1"/>
  <c r="J334" i="1"/>
  <c r="J254" i="1"/>
  <c r="I259" i="1"/>
  <c r="G32" i="2" s="1"/>
  <c r="J151" i="1"/>
  <c r="I85" i="1"/>
  <c r="G24" i="2" s="1"/>
  <c r="J989" i="1"/>
  <c r="J731" i="1"/>
  <c r="J665" i="1"/>
  <c r="J644" i="1"/>
  <c r="I573" i="1"/>
  <c r="G42" i="2" s="1"/>
  <c r="J511" i="1"/>
  <c r="J475" i="1"/>
  <c r="J467" i="1"/>
  <c r="J443" i="1"/>
  <c r="J439" i="1"/>
  <c r="J331" i="1"/>
  <c r="J327" i="1"/>
  <c r="J173" i="1"/>
  <c r="J160" i="1"/>
  <c r="J153" i="1"/>
  <c r="J112" i="1"/>
  <c r="J50" i="1"/>
  <c r="H241" i="1"/>
  <c r="J218" i="1"/>
  <c r="J906" i="1"/>
  <c r="J727" i="1"/>
  <c r="J1131" i="1"/>
  <c r="J1112" i="1"/>
  <c r="J1095" i="1"/>
  <c r="J1073" i="1"/>
  <c r="J1046" i="1"/>
  <c r="J1042" i="1"/>
  <c r="J1038" i="1"/>
  <c r="J1019" i="1"/>
  <c r="J983" i="1"/>
  <c r="J931" i="1"/>
  <c r="J890" i="1"/>
  <c r="J861" i="1"/>
  <c r="I866" i="1"/>
  <c r="J866" i="1" s="1"/>
  <c r="J841" i="1"/>
  <c r="J837" i="1"/>
  <c r="J809" i="1"/>
  <c r="J804" i="1"/>
  <c r="J751" i="1"/>
  <c r="J729" i="1"/>
  <c r="J713" i="1"/>
  <c r="J691" i="1"/>
  <c r="J685" i="1"/>
  <c r="J674" i="1"/>
  <c r="J661" i="1"/>
  <c r="D621" i="1"/>
  <c r="D622" i="1" s="1"/>
  <c r="D708" i="1" s="1"/>
  <c r="D709" i="1" s="1"/>
  <c r="D740" i="1" s="1"/>
  <c r="D745" i="1" s="1"/>
  <c r="D750" i="1" s="1"/>
  <c r="J594" i="1"/>
  <c r="J572" i="1"/>
  <c r="J564" i="1"/>
  <c r="J495" i="1"/>
  <c r="J424" i="1"/>
  <c r="J420" i="1"/>
  <c r="J416" i="1"/>
  <c r="J304" i="1"/>
  <c r="J278" i="1"/>
  <c r="J274" i="1"/>
  <c r="J232" i="1"/>
  <c r="J141" i="1"/>
  <c r="J97" i="1"/>
  <c r="J1097" i="1"/>
  <c r="J1024" i="1"/>
  <c r="J985" i="1"/>
  <c r="J1129" i="1"/>
  <c r="J1118" i="1"/>
  <c r="J1071" i="1"/>
  <c r="J1052" i="1"/>
  <c r="J1036" i="1"/>
  <c r="J948" i="1"/>
  <c r="J929" i="1"/>
  <c r="G55" i="2"/>
  <c r="I805" i="1"/>
  <c r="I812" i="1" s="1"/>
  <c r="G49" i="2" s="1"/>
  <c r="J752" i="1"/>
  <c r="H704" i="1"/>
  <c r="J672" i="1"/>
  <c r="I545" i="1"/>
  <c r="G41" i="2" s="1"/>
  <c r="J491" i="1"/>
  <c r="J414" i="1"/>
  <c r="J300" i="1"/>
  <c r="J250" i="1"/>
  <c r="I241" i="1"/>
  <c r="J116" i="1"/>
  <c r="J747" i="1"/>
  <c r="H748" i="1"/>
  <c r="J748" i="1" s="1"/>
  <c r="I427" i="1"/>
  <c r="G37" i="2" s="1"/>
  <c r="H100" i="1"/>
  <c r="J100" i="1" s="1"/>
  <c r="J91" i="1"/>
  <c r="H1136" i="1"/>
  <c r="F61" i="2" s="1"/>
  <c r="J1114" i="1"/>
  <c r="H1106" i="1"/>
  <c r="F59" i="2" s="1"/>
  <c r="J1089" i="1"/>
  <c r="J1085" i="1"/>
  <c r="J1065" i="1"/>
  <c r="J1061" i="1"/>
  <c r="J1048" i="1"/>
  <c r="J1044" i="1"/>
  <c r="J1034" i="1"/>
  <c r="I1055" i="1"/>
  <c r="G58" i="2" s="1"/>
  <c r="J1017" i="1"/>
  <c r="J991" i="1"/>
  <c r="J987" i="1"/>
  <c r="J973" i="1"/>
  <c r="G57" i="2"/>
  <c r="J962" i="1"/>
  <c r="J946" i="1"/>
  <c r="J933" i="1"/>
  <c r="J927" i="1"/>
  <c r="J912" i="1"/>
  <c r="J902" i="1"/>
  <c r="I827" i="1"/>
  <c r="J794" i="1"/>
  <c r="J759" i="1"/>
  <c r="J743" i="1"/>
  <c r="J723" i="1"/>
  <c r="J650" i="1"/>
  <c r="J616" i="1"/>
  <c r="I607" i="1"/>
  <c r="I619" i="1" s="1"/>
  <c r="G44" i="2" s="1"/>
  <c r="J550" i="1"/>
  <c r="J422" i="1"/>
  <c r="J329" i="1"/>
  <c r="J205" i="1"/>
  <c r="J177" i="1"/>
  <c r="J132" i="1"/>
  <c r="J108" i="1"/>
  <c r="H74" i="1"/>
  <c r="F23" i="2" s="1"/>
  <c r="J226" i="1"/>
  <c r="H1123" i="1"/>
  <c r="F60" i="2" s="1"/>
  <c r="H1055" i="1"/>
  <c r="I963" i="1"/>
  <c r="G56" i="2" s="1"/>
  <c r="I850" i="1"/>
  <c r="I852" i="1" s="1"/>
  <c r="J789" i="1"/>
  <c r="H573" i="1"/>
  <c r="J1135" i="1"/>
  <c r="J1116" i="1"/>
  <c r="J1105" i="1"/>
  <c r="J1101" i="1"/>
  <c r="J1077" i="1"/>
  <c r="J1067" i="1"/>
  <c r="J1050" i="1"/>
  <c r="J1032" i="1"/>
  <c r="J1028" i="1"/>
  <c r="J1011" i="1"/>
  <c r="J999" i="1"/>
  <c r="J993" i="1"/>
  <c r="J979" i="1"/>
  <c r="J954" i="1"/>
  <c r="J896" i="1"/>
  <c r="J872" i="1"/>
  <c r="J857" i="1"/>
  <c r="J847" i="1"/>
  <c r="J843" i="1"/>
  <c r="J742" i="1"/>
  <c r="J725" i="1"/>
  <c r="J648" i="1"/>
  <c r="I651" i="1"/>
  <c r="J408" i="1"/>
  <c r="J294" i="1"/>
  <c r="J264" i="1"/>
  <c r="J166" i="1"/>
  <c r="J58" i="1"/>
  <c r="I41" i="1"/>
  <c r="G21" i="2" s="1"/>
  <c r="J400" i="1"/>
  <c r="J384" i="1"/>
  <c r="J376" i="1"/>
  <c r="J368" i="1"/>
  <c r="J360" i="1"/>
  <c r="J228" i="1"/>
  <c r="I208" i="1"/>
  <c r="I210" i="1" s="1"/>
  <c r="G29" i="2" s="1"/>
  <c r="I137" i="1"/>
  <c r="I117" i="1"/>
  <c r="J93" i="1"/>
  <c r="I74" i="1"/>
  <c r="G23" i="2" s="1"/>
  <c r="J34" i="1"/>
  <c r="I167" i="1"/>
  <c r="I100" i="1"/>
  <c r="J73" i="1"/>
  <c r="I59" i="1"/>
  <c r="G22" i="2" s="1"/>
  <c r="J956" i="1"/>
  <c r="J925" i="1"/>
  <c r="J921" i="1"/>
  <c r="J703" i="1"/>
  <c r="I692" i="1"/>
  <c r="J659" i="1"/>
  <c r="J655" i="1"/>
  <c r="J633" i="1"/>
  <c r="J629" i="1"/>
  <c r="J582" i="1"/>
  <c r="J530" i="1"/>
  <c r="J522" i="1"/>
  <c r="I444" i="1"/>
  <c r="I446" i="1" s="1"/>
  <c r="G38" i="2" s="1"/>
  <c r="J286" i="1"/>
  <c r="J136" i="1"/>
  <c r="J130" i="1"/>
  <c r="J95" i="1"/>
  <c r="J32" i="1"/>
  <c r="J26" i="1"/>
  <c r="J1099" i="1"/>
  <c r="J1091" i="1"/>
  <c r="J1075" i="1"/>
  <c r="J71" i="1"/>
  <c r="J40" i="1"/>
  <c r="J604" i="1"/>
  <c r="H607" i="1"/>
  <c r="J1001" i="1"/>
  <c r="J969" i="1"/>
  <c r="J944" i="1"/>
  <c r="J849" i="1"/>
  <c r="J833" i="1"/>
  <c r="J824" i="1"/>
  <c r="J802" i="1"/>
  <c r="H805" i="1"/>
  <c r="H795" i="1"/>
  <c r="J795" i="1" s="1"/>
  <c r="J763" i="1"/>
  <c r="J735" i="1"/>
  <c r="J719" i="1"/>
  <c r="H692" i="1"/>
  <c r="J687" i="1"/>
  <c r="J678" i="1"/>
  <c r="J635" i="1"/>
  <c r="J625" i="1"/>
  <c r="H636" i="1"/>
  <c r="F43" i="2"/>
  <c r="J586" i="1"/>
  <c r="J406" i="1"/>
  <c r="J290" i="1"/>
  <c r="J63" i="1"/>
  <c r="J886" i="1"/>
  <c r="F54" i="2"/>
  <c r="J874" i="1"/>
  <c r="H877" i="1"/>
  <c r="J24" i="1"/>
  <c r="J43" i="1" s="1"/>
  <c r="H41" i="1"/>
  <c r="F21" i="2" s="1"/>
  <c r="I1136" i="1"/>
  <c r="J1026" i="1"/>
  <c r="J1015" i="1"/>
  <c r="J977" i="1"/>
  <c r="J952" i="1"/>
  <c r="J935" i="1"/>
  <c r="J919" i="1"/>
  <c r="J910" i="1"/>
  <c r="J894" i="1"/>
  <c r="J876" i="1"/>
  <c r="J859" i="1"/>
  <c r="I738" i="1"/>
  <c r="I754" i="1" s="1"/>
  <c r="G47" i="2" s="1"/>
  <c r="I681" i="1"/>
  <c r="H651" i="1"/>
  <c r="J617" i="1"/>
  <c r="J606" i="1"/>
  <c r="J276" i="1"/>
  <c r="J199" i="1"/>
  <c r="H208" i="1"/>
  <c r="J188" i="1"/>
  <c r="H167" i="1"/>
  <c r="J162" i="1"/>
  <c r="J56" i="1"/>
  <c r="J917" i="1"/>
  <c r="J696" i="1"/>
  <c r="H697" i="1"/>
  <c r="J697" i="1" s="1"/>
  <c r="I1123" i="1"/>
  <c r="I1106" i="1"/>
  <c r="G59" i="2" s="1"/>
  <c r="H963" i="1"/>
  <c r="J942" i="1"/>
  <c r="I913" i="1"/>
  <c r="J831" i="1"/>
  <c r="H850" i="1"/>
  <c r="H827" i="1"/>
  <c r="J822" i="1"/>
  <c r="H782" i="1"/>
  <c r="J782" i="1" s="1"/>
  <c r="J711" i="1"/>
  <c r="H738" i="1"/>
  <c r="J670" i="1"/>
  <c r="H681" i="1"/>
  <c r="I666" i="1"/>
  <c r="J666" i="1" s="1"/>
  <c r="I636" i="1"/>
  <c r="J537" i="1"/>
  <c r="H538" i="1"/>
  <c r="I532" i="1"/>
  <c r="G40" i="2" s="1"/>
  <c r="J344" i="1"/>
  <c r="H345" i="1"/>
  <c r="J128" i="1"/>
  <c r="H137" i="1"/>
  <c r="H85" i="1"/>
  <c r="J80" i="1"/>
  <c r="J526" i="1"/>
  <c r="J518" i="1"/>
  <c r="H532" i="1"/>
  <c r="F40" i="2" s="1"/>
  <c r="J483" i="1"/>
  <c r="J463" i="1"/>
  <c r="J441" i="1"/>
  <c r="H444" i="1"/>
  <c r="J426" i="1"/>
  <c r="J396" i="1"/>
  <c r="J380" i="1"/>
  <c r="J372" i="1"/>
  <c r="J364" i="1"/>
  <c r="F33" i="2"/>
  <c r="D216" i="1"/>
  <c r="D243" i="1"/>
  <c r="J201" i="1"/>
  <c r="J192" i="1"/>
  <c r="J181" i="1"/>
  <c r="J164" i="1"/>
  <c r="J155" i="1"/>
  <c r="J145" i="1"/>
  <c r="H156" i="1"/>
  <c r="J65" i="1"/>
  <c r="J432" i="1"/>
  <c r="G36" i="2"/>
  <c r="I182" i="1"/>
  <c r="G28" i="2" s="1"/>
  <c r="I156" i="1"/>
  <c r="J104" i="1"/>
  <c r="J82" i="1"/>
  <c r="H59" i="1"/>
  <c r="F22" i="2" s="1"/>
  <c r="J52" i="1"/>
  <c r="H433" i="1"/>
  <c r="H427" i="1"/>
  <c r="H193" i="1"/>
  <c r="J193" i="1" s="1"/>
  <c r="H182" i="1"/>
  <c r="F28" i="2" s="1"/>
  <c r="H797" i="1" l="1"/>
  <c r="G54" i="2"/>
  <c r="I1108" i="1"/>
  <c r="I598" i="1"/>
  <c r="J704" i="1"/>
  <c r="J59" i="1"/>
  <c r="H119" i="1"/>
  <c r="F26" i="2" s="1"/>
  <c r="H1108" i="1"/>
  <c r="H33" i="2"/>
  <c r="H23" i="2"/>
  <c r="H43" i="2"/>
  <c r="J259" i="1"/>
  <c r="H347" i="1"/>
  <c r="H598" i="1" s="1"/>
  <c r="J651" i="1"/>
  <c r="J692" i="1"/>
  <c r="J444" i="1"/>
  <c r="J345" i="1"/>
  <c r="J681" i="1"/>
  <c r="J877" i="1"/>
  <c r="J313" i="1"/>
  <c r="J74" i="1"/>
  <c r="J879" i="1"/>
  <c r="J241" i="1"/>
  <c r="I119" i="1"/>
  <c r="G26" i="2" s="1"/>
  <c r="F35" i="2"/>
  <c r="H35" i="2" s="1"/>
  <c r="J208" i="1"/>
  <c r="J850" i="1"/>
  <c r="F31" i="2"/>
  <c r="J167" i="1"/>
  <c r="D756" i="1"/>
  <c r="I879" i="1"/>
  <c r="G52" i="2" s="1"/>
  <c r="H40" i="2"/>
  <c r="H22" i="2"/>
  <c r="H28" i="2"/>
  <c r="F20" i="2"/>
  <c r="G51" i="2"/>
  <c r="I76" i="1"/>
  <c r="G20" i="2" s="1"/>
  <c r="I169" i="1"/>
  <c r="G27" i="2" s="1"/>
  <c r="J963" i="1"/>
  <c r="F56" i="2"/>
  <c r="H56" i="2" s="1"/>
  <c r="J401" i="1"/>
  <c r="F36" i="2"/>
  <c r="H36" i="2" s="1"/>
  <c r="J766" i="1"/>
  <c r="G53" i="2"/>
  <c r="H210" i="1"/>
  <c r="F34" i="2"/>
  <c r="H34" i="2" s="1"/>
  <c r="H54" i="2"/>
  <c r="J573" i="1"/>
  <c r="F42" i="2"/>
  <c r="H42" i="2" s="1"/>
  <c r="J1055" i="1"/>
  <c r="F58" i="2"/>
  <c r="H58" i="2" s="1"/>
  <c r="J1020" i="1"/>
  <c r="F57" i="2"/>
  <c r="H57" i="2" s="1"/>
  <c r="J427" i="1"/>
  <c r="F37" i="2"/>
  <c r="H37" i="2" s="1"/>
  <c r="J513" i="1"/>
  <c r="F39" i="2"/>
  <c r="H39" i="2" s="1"/>
  <c r="J85" i="1"/>
  <c r="F24" i="2"/>
  <c r="H24" i="2" s="1"/>
  <c r="T25" i="4" s="1"/>
  <c r="G31" i="2"/>
  <c r="G30" i="2" s="1"/>
  <c r="J1123" i="1"/>
  <c r="G60" i="2"/>
  <c r="H60" i="2" s="1"/>
  <c r="T39" i="4" s="1"/>
  <c r="J936" i="1"/>
  <c r="F55" i="2"/>
  <c r="H55" i="2" s="1"/>
  <c r="J1136" i="1"/>
  <c r="G61" i="2"/>
  <c r="H61" i="2" s="1"/>
  <c r="T41" i="4" s="1"/>
  <c r="F32" i="2"/>
  <c r="H32" i="2" s="1"/>
  <c r="H59" i="2"/>
  <c r="J1106" i="1"/>
  <c r="H21" i="2"/>
  <c r="J156" i="1"/>
  <c r="J119" i="1"/>
  <c r="J182" i="1"/>
  <c r="H446" i="1"/>
  <c r="J433" i="1"/>
  <c r="J532" i="1"/>
  <c r="J335" i="1"/>
  <c r="H545" i="1"/>
  <c r="J538" i="1"/>
  <c r="D261" i="1"/>
  <c r="D244" i="1"/>
  <c r="D248" i="1" s="1"/>
  <c r="D252" i="1" s="1"/>
  <c r="D256" i="1" s="1"/>
  <c r="J117" i="1"/>
  <c r="J41" i="1"/>
  <c r="J76" i="1" s="1"/>
  <c r="H76" i="1"/>
  <c r="J596" i="1"/>
  <c r="J805" i="1"/>
  <c r="J812" i="1" s="1"/>
  <c r="H812" i="1"/>
  <c r="F49" i="2" s="1"/>
  <c r="H49" i="2" s="1"/>
  <c r="J137" i="1"/>
  <c r="H169" i="1"/>
  <c r="F27" i="2" s="1"/>
  <c r="I706" i="1"/>
  <c r="I814" i="1" s="1"/>
  <c r="J738" i="1"/>
  <c r="H754" i="1"/>
  <c r="H852" i="1"/>
  <c r="J827" i="1"/>
  <c r="J852" i="1" s="1"/>
  <c r="H879" i="1"/>
  <c r="F52" i="2" s="1"/>
  <c r="J913" i="1"/>
  <c r="H706" i="1"/>
  <c r="J636" i="1"/>
  <c r="J607" i="1"/>
  <c r="J619" i="1" s="1"/>
  <c r="H619" i="1"/>
  <c r="F44" i="2" s="1"/>
  <c r="H44" i="2" s="1"/>
  <c r="T31" i="4" s="1"/>
  <c r="F46" i="2" l="1"/>
  <c r="H814" i="1"/>
  <c r="J881" i="1"/>
  <c r="J347" i="1"/>
  <c r="J169" i="1"/>
  <c r="J446" i="1"/>
  <c r="J598" i="1" s="1"/>
  <c r="I212" i="1"/>
  <c r="H52" i="2"/>
  <c r="G25" i="2"/>
  <c r="H26" i="2"/>
  <c r="G50" i="2"/>
  <c r="H27" i="2"/>
  <c r="I881" i="1"/>
  <c r="D799" i="1"/>
  <c r="D800" i="1" s="1"/>
  <c r="D807" i="1" s="1"/>
  <c r="D757" i="1"/>
  <c r="D768" i="1" s="1"/>
  <c r="D779" i="1" s="1"/>
  <c r="D784" i="1" s="1"/>
  <c r="F53" i="2"/>
  <c r="H53" i="2" s="1"/>
  <c r="T37" i="4" s="1"/>
  <c r="H881" i="1"/>
  <c r="F51" i="2"/>
  <c r="G46" i="2"/>
  <c r="G45" i="2" s="1"/>
  <c r="J210" i="1"/>
  <c r="F29" i="2"/>
  <c r="H29" i="2" s="1"/>
  <c r="H212" i="1"/>
  <c r="J212" i="1" s="1"/>
  <c r="J797" i="1"/>
  <c r="F48" i="2"/>
  <c r="H48" i="2" s="1"/>
  <c r="J545" i="1"/>
  <c r="F41" i="2"/>
  <c r="H41" i="2" s="1"/>
  <c r="F38" i="2"/>
  <c r="H38" i="2" s="1"/>
  <c r="J754" i="1"/>
  <c r="F47" i="2"/>
  <c r="H47" i="2" s="1"/>
  <c r="H31" i="2"/>
  <c r="J1108" i="1"/>
  <c r="H20" i="2"/>
  <c r="T23" i="4" s="1"/>
  <c r="D271" i="1"/>
  <c r="D262" i="1"/>
  <c r="D266" i="1" s="1"/>
  <c r="J706" i="1"/>
  <c r="I1139" i="1" l="1"/>
  <c r="H1139" i="1"/>
  <c r="G62" i="2"/>
  <c r="F45" i="2"/>
  <c r="H45" i="2" s="1"/>
  <c r="J814" i="1"/>
  <c r="J1139" i="1" s="1"/>
  <c r="H46" i="2"/>
  <c r="F30" i="2"/>
  <c r="T33" i="4"/>
  <c r="H51" i="2"/>
  <c r="F50" i="2"/>
  <c r="H50" i="2" s="1"/>
  <c r="T35" i="4" s="1"/>
  <c r="F25" i="2"/>
  <c r="D272" i="1"/>
  <c r="D280" i="1" s="1"/>
  <c r="D288" i="1" s="1"/>
  <c r="D298" i="1" s="1"/>
  <c r="D302" i="1" s="1"/>
  <c r="D306" i="1" s="1"/>
  <c r="D310" i="1" s="1"/>
  <c r="D315" i="1"/>
  <c r="H30" i="2" l="1"/>
  <c r="T29" i="4" s="1"/>
  <c r="F62" i="2"/>
  <c r="H62" i="2" s="1"/>
  <c r="H25" i="2"/>
  <c r="T27" i="4" s="1"/>
  <c r="D349" i="1"/>
  <c r="D316" i="1"/>
  <c r="T43" i="4" l="1"/>
  <c r="D403" i="1"/>
  <c r="D350" i="1"/>
  <c r="D354" i="1" s="1"/>
  <c r="D358" i="1" s="1"/>
  <c r="D362" i="1" s="1"/>
  <c r="D366" i="1" s="1"/>
  <c r="D370" i="1" s="1"/>
  <c r="D374" i="1" s="1"/>
  <c r="D378" i="1" s="1"/>
  <c r="D382" i="1" s="1"/>
  <c r="D386" i="1" s="1"/>
  <c r="D390" i="1" s="1"/>
  <c r="D394" i="1" s="1"/>
  <c r="D398" i="1" s="1"/>
  <c r="D429" i="1" l="1"/>
  <c r="D404" i="1"/>
  <c r="D410" i="1" s="1"/>
  <c r="D430" i="1" l="1"/>
  <c r="D435" i="1" s="1"/>
  <c r="D448" i="1"/>
  <c r="D449" i="1" l="1"/>
  <c r="D515" i="1"/>
  <c r="D534" i="1" l="1"/>
  <c r="D516" i="1"/>
  <c r="D520" i="1" s="1"/>
  <c r="D524" i="1" s="1"/>
  <c r="D528" i="1" s="1"/>
  <c r="D535" i="1" l="1"/>
  <c r="D540" i="1" s="1"/>
  <c r="D547" i="1"/>
  <c r="D548" i="1" s="1"/>
  <c r="D552" i="1" s="1"/>
  <c r="D556" i="1" s="1"/>
  <c r="D562" i="1" s="1"/>
  <c r="D566" i="1" s="1"/>
  <c r="D570" i="1" s="1"/>
</calcChain>
</file>

<file path=xl/sharedStrings.xml><?xml version="1.0" encoding="utf-8"?>
<sst xmlns="http://schemas.openxmlformats.org/spreadsheetml/2006/main" count="2159" uniqueCount="1213">
  <si>
    <t>ITEM</t>
  </si>
  <si>
    <t>DESCRIÇÃO</t>
  </si>
  <si>
    <t>UNIDADE</t>
  </si>
  <si>
    <t>QUANTIDADE</t>
  </si>
  <si>
    <t>VALOR TOTAL</t>
  </si>
  <si>
    <t>DEMOLIÇÕES E REMOÇÕES</t>
  </si>
  <si>
    <t>PISOS</t>
  </si>
  <si>
    <t>FORROS</t>
  </si>
  <si>
    <t>ESQUADRIAS</t>
  </si>
  <si>
    <t>ARQUITETURA</t>
  </si>
  <si>
    <t>PAREDES E DIVISÓRIAS</t>
  </si>
  <si>
    <t>REVESTIMENTOS</t>
  </si>
  <si>
    <t>PINTURAS</t>
  </si>
  <si>
    <t>SANITÁRIOS – LOUÇAS e EQUIPAMENTOS</t>
  </si>
  <si>
    <t>Fornecimento e instalação de assento para vaso sanitário</t>
  </si>
  <si>
    <t>Fornecimento e instalação de mictório suspenso, em louça, cor branca, incluindo válvula de descarga, instalações hidráulicas e complementos.</t>
  </si>
  <si>
    <t>Fornecimento e instalação de cuba de sobrepor, em louça, cor branca, incluso válvula, instalações hidráulicas e complementos</t>
  </si>
  <si>
    <t>Fornecimento e instalação de cuba suspensa em louça, sem coluna, para banheiro acessível; incluso válvula, instalações hidráulicas e complementos</t>
  </si>
  <si>
    <t>Fornecimento e instalação de espelhos com moldura metálica de acabamento polido, para fixação por parafusos, 45x105cm, incluso moldura e fixação</t>
  </si>
  <si>
    <t>Fornecimento e instalação de barras de apoio para PCDs, comprimento 80cm, diâmetro cf. NBR9050/2004, fixação na parede</t>
  </si>
  <si>
    <t>Fornecimento e instalação de sistema de alarme, incluindo instalações elétricas e complementos</t>
  </si>
  <si>
    <t>Fornecimento e instalação de proteção em aço inox para porta de sanitários</t>
  </si>
  <si>
    <t>Fornecimento e instalação de torneira de acionamento por pressão, metálica, acabamento polido</t>
  </si>
  <si>
    <t>Fornecimento e instalação de torneira com alavanca e acionamento por pressão, metálica, acabamento polido</t>
  </si>
  <si>
    <t>Fornecimento e instalação de dispenser para toalhas de papel, em pvc, cor branca</t>
  </si>
  <si>
    <t>Fornecimento e instalação de dispenser para papel higiênico, em pvc, cor branca</t>
  </si>
  <si>
    <t>Fornecimento e instalação de dispenser para sabonete líquido, em pvc, cor branca</t>
  </si>
  <si>
    <t>Fornecimento e instalação de cabide de parede tipo pino, metálico,acabamento polido</t>
  </si>
  <si>
    <t>ILUMINAÇÃO</t>
  </si>
  <si>
    <t>SISTEMA DE PROTEÇÃO CONTRA INCÊNDIO</t>
  </si>
  <si>
    <t>Fornecimento e instalação de Sistema de Iluminação de emergência</t>
  </si>
  <si>
    <t>Fornecimento e instalação de Sistema de Extintores</t>
  </si>
  <si>
    <t>Fornecimento e instalação de Placas fotoluminescentes de sinalização contra incêndio e pânico</t>
  </si>
  <si>
    <t>Remoção de cerca em tela metálica, incluso estrutura</t>
  </si>
  <si>
    <t>Limpeza do terreno com retirada de cobertura vegetal (árvores permanecem)</t>
  </si>
  <si>
    <t>Remoção de caliça e entulhos do terreno</t>
  </si>
  <si>
    <t>Fornecimento e assentamento de piso em porcelanato antiderrapante, cor cinza, alto tráfego, incluindo rejunte epóxi na cor do piso</t>
  </si>
  <si>
    <t>Fornecimento e assentamento de rodapé em porcelanato antiderrapante, cor cinza, alto tráfego, (mesmo material do piso) incluindo rejunte epóxi na cor do piso</t>
  </si>
  <si>
    <t>Execução de paredes em blocos de concreto, espessura 25cm</t>
  </si>
  <si>
    <t>Execução de paredes em blocos de concreto, espessura 15cm</t>
  </si>
  <si>
    <t>Execução de reboco interno sobre paredes de bloco de concreto, incluso emboço e chapisco</t>
  </si>
  <si>
    <t>Execução de reboco interno com argamassa impermeável sobre paredes de bloco de concreto, incluso emboço e chapisco</t>
  </si>
  <si>
    <t>Fornecimento e execução de forros em gesso acartonado, com sanca no perímetro</t>
  </si>
  <si>
    <t>Fornecimento e instalação de forro mineral em painéis 625x625mm, cor branca, perfis metálicos brancos</t>
  </si>
  <si>
    <t xml:space="preserve">Execução de revestimento cerâmico sobre paredes internas, cor branca; incluindo rejunte, cor cinza. </t>
  </si>
  <si>
    <t xml:space="preserve">Execução de revestimento cerâmico sobre paredes externas, peças 10x10cm, cor verde; incluindo rejunte, cor cinza. </t>
  </si>
  <si>
    <t>Execução de reboco externo sobre paredes de bloco de concreto e/ou estrutura em concreto, incluso emboço e chapisco; argamassa impermeável até a altura de 80cm do piso.</t>
  </si>
  <si>
    <t>Fornecimento e instalação de porta interna semioca em madeira, para instalação em parede interna, 210x 90cm, para sanitário PPDs, incluso  ferragens, fechaduras, marcos e guarnições, modelo PI-01 - conforme projeto</t>
  </si>
  <si>
    <t>Fornecimento e instalação de porta interna semioca em madeira, para instalação em parede interna, 210x 80cm, incluso  ferragens, fechaduras, marcos e guarnições, modelo PI-02 - conforme projeto</t>
  </si>
  <si>
    <t>Fornecimento e instalação de porta interna semioca em madeira, para instalação em parede interna, 210x 70cm, incluso  ferragens, fechaduras, marcos e guarnições, modelo PI-03 - conforme projeto</t>
  </si>
  <si>
    <t>COBERTURA</t>
  </si>
  <si>
    <t>Fornecimento e instalação de paraciclos metálicos, localização conforme projeto.</t>
  </si>
  <si>
    <t>SERVIÇOS DE SERRALHERIA E MARCENARIA</t>
  </si>
  <si>
    <t xml:space="preserve">Fornecimento e instalação de tampo de granito cinza,  dimensões conforme projeto com furos para cubas de sobrepor, incluso mãos francesas de sustentação </t>
  </si>
  <si>
    <t>Fornecimento e instalação de prateleira de granito cinza, 15x40cm, incluso mãos francesas para sustentação</t>
  </si>
  <si>
    <t>Fornecimento e instalação de fraldário de parede, retrátil, cor branca, incluindo colchonete</t>
  </si>
  <si>
    <t>Fornecimento e instalação de torneira de serviço, metálica, braço móvel, conforme especificação</t>
  </si>
  <si>
    <t xml:space="preserve">COPA E ÁREAS DE APOIO DE LIMPEZA </t>
  </si>
  <si>
    <t>Fornecimento e instalação de proteção para paredes, em MDF revestido com fórmica, cor branca. Instalar na altura do topo do assento das cadeiras.</t>
  </si>
  <si>
    <t>ACESSÓRIOS PARA SANITÁRIOS E ÁREAS DE APOIO – GERAL</t>
  </si>
  <si>
    <t>Fornecimento e instalação de tanque de louça 40 litros, com coluna de apoio, incluindo instalações hidráulicas</t>
  </si>
  <si>
    <t>Fornecimento e instalação de torneira de serviço, metálica, fixa, com engate para mangueira, conforme especificação</t>
  </si>
  <si>
    <t>ÁREAS EXTERNAS</t>
  </si>
  <si>
    <t>Fornecimento e assentamento de piso tátil de alerta ou direcional, peças de 25x25cm, em concreto estampado, cor amarela , resistência a alto tráfego, antiderrapante</t>
  </si>
  <si>
    <t>Fornecimento e aplicação de camada de brita nº 0 (zero) sobre solo compactado</t>
  </si>
  <si>
    <t>Fornecimento e instalação de meio-fio em concreto pré-moldado, incluso rejuntes e pintura.</t>
  </si>
  <si>
    <t xml:space="preserve">Pintura de vagas de estacionamento com tinta para sinalização viária, cor branca ou amarela conforme projeto. </t>
  </si>
  <si>
    <t xml:space="preserve">Pintura de meio-fio com tinta para sinalização viária, cor branca ou amarela conforme projeto. </t>
  </si>
  <si>
    <t>GRADES E MUROS</t>
  </si>
  <si>
    <t>Fornecimento e instalação de grade em ferro, desenho conforme projeto, incluso mureta inferior e fundações dos pilaretes</t>
  </si>
  <si>
    <t>Fornecimento e instalação de portão para acesso de pedestres, acionamento manual, incluso pilaretes e suas fundações, e trilhos de sustentação e elementos de travamento</t>
  </si>
  <si>
    <t>Fornecimento e instalação de portão para acesso de veículos, acionamento automático, incluso pilaretes e suas fundações, e trilhos de sustentação, elementos de travamento, motor e controles para acionamento.</t>
  </si>
  <si>
    <t>Execução de muro de divisa em placas de concreto pré-moldado, incluso fundações e fiadas de arame na parte superior.</t>
  </si>
  <si>
    <t>Fornecimento e assentamento de piso em blocos de concreto intertravado, resistência a alto tráfego e tráfego de veículos leves e médios, cor natural; incluso meio fio de contenção em todas as bordas limítrofes, em concreto pré-moldado ; incluso rejunte e camada de base.</t>
  </si>
  <si>
    <t>PAISAGISMO</t>
  </si>
  <si>
    <t>SINALIZAÇÃO</t>
  </si>
  <si>
    <t>Execução e preparo de canteiros para plantio de vegetação de forração e de médio porte, incluso escavação, substituição de camada de solo e fornecimento de terra preta</t>
  </si>
  <si>
    <t>Execução e preparo de canteiros para plantio de árvores de médio porte, incluso escavação de cova, substituição de camada de solo e fornecimento de terra preta</t>
  </si>
  <si>
    <t>Fornecimento e plantio de vegetação composta por GRAMA-AMENDOIM (Arachis repens), distribuição conforme projeto, incluso manutenção por três meses</t>
  </si>
  <si>
    <t>Fornecimento e aplicação de camada de proteção de solo em casca de pinus rolada grande, aplicação conforme especificação.</t>
  </si>
  <si>
    <t>Fornecimento de mangueira para jardim, extensão 30m, em PVC resistente ao calor, incluso suporte para parede  respectiva instalação, incluso kit com 01 bico, 01 esguicho e 02 engates rápidos</t>
  </si>
  <si>
    <t>Fornecimento e instalação de torneira metálica de esfera para jardim, acionamento por alavanca, fixação sobre muro ou parede, localização conforme projeto.</t>
  </si>
  <si>
    <t>Fornecimento e execução de peitoril em basalto serrado, dimensões conforme projeto</t>
  </si>
  <si>
    <t>Fornecimento e assentamento de soleira em basalto serrado, espessura 20mm, antiderrapante, com rejunte na cor do piso</t>
  </si>
  <si>
    <t>COMPLEMENTOS</t>
  </si>
  <si>
    <t>Fornecimento e instalação de persianas horizontais em pvc, cor branca, módulos 80x180cm, fixação no forro</t>
  </si>
  <si>
    <t>Fornecimento e assentamento de piso tátil de alerta ou direcional, em porcelanato técnico 25x25cm, cor amarela, incluso rejunte na cor do piso</t>
  </si>
  <si>
    <t>Fornecimento e instalação de divisórias para sanitários em laminado estrutural TS, cor cinza, montantes cor alumínio natural; incluso fixadores e/ou sapatas.</t>
  </si>
  <si>
    <t>Fornecimento e instalação de guarita pré-fabricada</t>
  </si>
  <si>
    <t>02.13</t>
  </si>
  <si>
    <t>02.13.01</t>
  </si>
  <si>
    <t>02.13.02</t>
  </si>
  <si>
    <t>02.13.03</t>
  </si>
  <si>
    <t>02.13.04</t>
  </si>
  <si>
    <t>02.13.05</t>
  </si>
  <si>
    <t>Execução de chapisco interno sobre lajes pré-fabricadas</t>
  </si>
  <si>
    <t>Fornecimento e instalação de porta dupla em alumínio e vidro, 2x90x210, pintura eletrostática na cor branca, incluso ferragens, fechaduras, montantes e batentes,  modelo PE-01– conforme projeto</t>
  </si>
  <si>
    <t>Fornecimento e instalação de porta dupla em alumínio e vidro, 2x90x210,  pintura eletrostática na cor branca, incluso ferragens, fechaduras, montantes e batentes,  modelo PE-02– conforme projeto</t>
  </si>
  <si>
    <t>Fornecimento e instalação de porta em alumínio, 80x210,  pintura eletrostática na cor branca, incluso ferragens, fechaduras, montantes e batentes,  modelo PE-03– conforme projeto</t>
  </si>
  <si>
    <t>Fornecimento e instalação de porta em em alumínio, 80x210, com venezianas,  pintura eletrostática na cor branca, incluso ferragens, fechaduras, montantes e batentes,  modelo PE-04– conforme projeto</t>
  </si>
  <si>
    <t>Fornecimento e instalação de esquadria composta por painéis fixos e janela maxim-air, em alumínio, pintura eletrostática na cor branca, incluso ferragens, fechaduras, montantes e batentes,  modelo PJ-01– conforme projeto</t>
  </si>
  <si>
    <t>Fornecimento e instalação de esquadria janela maxim-air, em alumínio, pintura eletrostática na cor branca, incluso ferragens, fechaduras, montantes e batentes,  modelo JA-01– conforme projeto</t>
  </si>
  <si>
    <t>Fornecimento e instalação de esquadria janela maxim-air com bandeira em veneziana fixa, em alumínio, pintura eletrostática na cor branca, incluso ferragens, fechaduras, montantes e batentes,  modelo JA-02– conforme projeto</t>
  </si>
  <si>
    <t>Fornecimento e instalação de esquadria janela maxim-air caixilho com vidro, fixo, em alumínio, pintura eletrostática na cor branca, incluso ferragens, fechaduras, montantes e batentes,  modelo JA-03– conforme projeto</t>
  </si>
  <si>
    <t xml:space="preserve">Fornecimento e instalação de balcão para copa, 120x75x55cm, com duas portas e 3 gavetas, em MDF revestido com fórimica branca, pés fixos, incluso tampo em alumínio com cuba centralizada e válvula. </t>
  </si>
  <si>
    <t>PLANILHA ORÇAMENTÁRIA GLOBAL</t>
  </si>
  <si>
    <t>OBJETO: NOVA SEDE DA DEFENSORIA REGIONAL DE URUGUAIANA</t>
  </si>
  <si>
    <t xml:space="preserve">CÓDIGO </t>
  </si>
  <si>
    <t>REFERÊNCIA</t>
  </si>
  <si>
    <t>PREÇO UNITÁRIO MATERIAL</t>
  </si>
  <si>
    <t>PREÇO UNITÁRIO MÃO DE OBRA</t>
  </si>
  <si>
    <t>PREÇO TOTAL MATERIAL</t>
  </si>
  <si>
    <t>PREÇO TOTAL MÃO DE OBRA</t>
  </si>
  <si>
    <r>
      <t>Rua</t>
    </r>
    <r>
      <rPr>
        <sz val="10"/>
        <rFont val="Arial"/>
        <family val="2"/>
        <charset val="1"/>
      </rPr>
      <t xml:space="preserve"> </t>
    </r>
    <r>
      <rPr>
        <sz val="11"/>
        <color theme="1"/>
        <rFont val="Arial"/>
        <family val="2"/>
      </rPr>
      <t>Sinimbu, 172 / 202,  Porto Alegre</t>
    </r>
  </si>
  <si>
    <t>(51) 3243.4306 | (51) 99964.7781</t>
  </si>
  <si>
    <t>torresgarcia.arquiteto@gmail.com</t>
  </si>
  <si>
    <t>CLIENTE:</t>
  </si>
  <si>
    <t>DEFENSORIA PÚBLICA DO ESTADO DO RGS</t>
  </si>
  <si>
    <t>DATA:</t>
  </si>
  <si>
    <t>DATA DE REFERÊNCIA DO ORÇAMENTO:</t>
  </si>
  <si>
    <t>OBRA:</t>
  </si>
  <si>
    <t>PRÉDIO URUGUAIANA</t>
  </si>
  <si>
    <t>REVISÃO:</t>
  </si>
  <si>
    <t>R00</t>
  </si>
  <si>
    <t>LOCAL:</t>
  </si>
  <si>
    <t>RUA PRADO LIMA, Nº 3445 - BAIRRO SÃO JOÃO</t>
  </si>
  <si>
    <t>ENCARGOS SOCIAIS:</t>
  </si>
  <si>
    <t xml:space="preserve">MUNICÍPIO: </t>
  </si>
  <si>
    <t>URUGUAIANA-RS</t>
  </si>
  <si>
    <t>ORÇAMENTO:</t>
  </si>
  <si>
    <t>DESONERADO</t>
  </si>
  <si>
    <t>462,43 m²</t>
  </si>
  <si>
    <t>BDI DIFERENCIADO:</t>
  </si>
  <si>
    <t>PORTO ALEGRE, 30 DE SETEMBRO DE 2020</t>
  </si>
  <si>
    <t>FERNANDO FLORES DA CUNHA GARCIA</t>
  </si>
  <si>
    <t>ARQUITETO - CAU A6651-6</t>
  </si>
  <si>
    <t xml:space="preserve">                                                                    ___________________________________</t>
  </si>
  <si>
    <t>SERVIÇOS INICIAIS</t>
  </si>
  <si>
    <t>M2</t>
  </si>
  <si>
    <t>CJ</t>
  </si>
  <si>
    <t>MS</t>
  </si>
  <si>
    <t>M</t>
  </si>
  <si>
    <t>74209/1</t>
  </si>
  <si>
    <t>LOCACAO DE OBRA POR M2 CONSTRUIDO</t>
  </si>
  <si>
    <t>CARGA E TRANSPORTE DE CONTAINERS PORTO ALEGRE-URUGUAIANA MOBILIZAÇÃO E DEMOBILIZAÇÃO</t>
  </si>
  <si>
    <t xml:space="preserve">DP000 </t>
  </si>
  <si>
    <t xml:space="preserve"> LOCAÇÃO DE CONTAINER PARA ESCRITÓRIO-4,00x2,30m-C/SAN:01WC-01LAV-01CH</t>
  </si>
  <si>
    <t>DP001</t>
  </si>
  <si>
    <t>LOCAÇÃO DE CONTAINER PARA DEPÓSITO-6,00x2,30m</t>
  </si>
  <si>
    <t xml:space="preserve">DP002 </t>
  </si>
  <si>
    <t>LOCAÇÃO DE CONTAINER PARA REFEITÓRIO-6,00x2,30m-2LAV-TAMPO INOX C/CUBA</t>
  </si>
  <si>
    <t xml:space="preserve">DP003 </t>
  </si>
  <si>
    <t>DP004</t>
  </si>
  <si>
    <t>TAPUME DE CHAPA DE MADEIRA COMPENSADA, E= 12MM-C/2 PORTÕES (3,30x2,20)</t>
  </si>
  <si>
    <t xml:space="preserve">DP005 </t>
  </si>
  <si>
    <t>LIMPEZA PERMANENTE DA OBRA</t>
  </si>
  <si>
    <t>01.01.01</t>
  </si>
  <si>
    <t>01.01.02</t>
  </si>
  <si>
    <t>01.01.03</t>
  </si>
  <si>
    <t>01.01.04</t>
  </si>
  <si>
    <t>01.01.05</t>
  </si>
  <si>
    <t>01.01.06</t>
  </si>
  <si>
    <t>01.01.07</t>
  </si>
  <si>
    <t>01.01.08</t>
  </si>
  <si>
    <t>01.01.09</t>
  </si>
  <si>
    <t>LIMPEZA MECANIZADA DE TERRENO COM REMOCAO DE CAMADA VEGETAL, UTILIZANDO MOTONIVELADORA</t>
  </si>
  <si>
    <t xml:space="preserve">73822/2 </t>
  </si>
  <si>
    <t>SINAPI</t>
  </si>
  <si>
    <t>PLEO</t>
  </si>
  <si>
    <t>COMP. PRÓPRIA</t>
  </si>
  <si>
    <t>UN</t>
  </si>
  <si>
    <t>RETIRADA DE MOUROES E EMPILHAMENTO</t>
  </si>
  <si>
    <t>DEMOLICAO DE CERCA DE ARAME E MOUROES DE CONCRETO S/ REMOCAO</t>
  </si>
  <si>
    <t>M3</t>
  </si>
  <si>
    <t>CARGA MANUAL DE ENTULHO EM CAMINHAO BASCULANTE 6 M3</t>
  </si>
  <si>
    <t>TRANSPORTE DE ENTULHO COM CAMINHAO BASCULANTE 6 M3, RODOVIA PAVIMENTADA, DMT 0,5 A 1,0 KM</t>
  </si>
  <si>
    <t>01.02</t>
  </si>
  <si>
    <t>01.02.01</t>
  </si>
  <si>
    <t>01.02.01.01</t>
  </si>
  <si>
    <t>01.02.02</t>
  </si>
  <si>
    <t>01.02.03</t>
  </si>
  <si>
    <t>01.02.02.01</t>
  </si>
  <si>
    <t>01.02.02.02</t>
  </si>
  <si>
    <t>01.02.03.01</t>
  </si>
  <si>
    <t>01.02.03.02</t>
  </si>
  <si>
    <t>01.03</t>
  </si>
  <si>
    <t>MÁQUINAS E EQUIPAMENTOS DE SEGURANÇA</t>
  </si>
  <si>
    <t>D</t>
  </si>
  <si>
    <t>ANDAIME TABUADO SOBRE CAVALETES (INCLUSO CAVALETE) EM MADEIRA DE 1ª UTIL 20X INCL MOVIMENTACAO P/ PE-DIREITO 4,00M</t>
  </si>
  <si>
    <t>GUINCHO PARA ANDAIME COM ENGRENAGEM-LOCACAO</t>
  </si>
  <si>
    <t>ISOLAMENTO DE OBRA COM TELA PLASTICA COM MALHA DE 5MM E ESTRUTURA DE MADEIRA PONTALETEADA</t>
  </si>
  <si>
    <t>DP006</t>
  </si>
  <si>
    <t>LINHA DE VIDA</t>
  </si>
  <si>
    <t>LOCAÇÃO DE CONTAINER PARA SANIT-VEST:02LAV-02WC-02CH-ARMÁRIOS</t>
  </si>
  <si>
    <t>PLACA DE OBRA EM CHAPA DE ACO GALVANIZADO</t>
  </si>
  <si>
    <t>EXTINTOR DE INCENDIO PO QUIMICO COM SUPORTE-4KG</t>
  </si>
  <si>
    <t xml:space="preserve"> PLACAS AVISO</t>
  </si>
  <si>
    <t>01.03.01</t>
  </si>
  <si>
    <t>01.03.02</t>
  </si>
  <si>
    <t>01.03.03</t>
  </si>
  <si>
    <t>01.03.04</t>
  </si>
  <si>
    <t>01.03.05</t>
  </si>
  <si>
    <t>01.03.06</t>
  </si>
  <si>
    <t>TOTAL DEMOLIÇÕES E REMOÇÕES</t>
  </si>
  <si>
    <t>TOTAL INSTALAÇÃO DO CANTEIRO DE OBRAS</t>
  </si>
  <si>
    <t>INSTALAÇÃO DO CANTEIRO DE OBRAS</t>
  </si>
  <si>
    <t>TOTAL MÁQUINAS E EQUIPAMENTOS DE SEGURANÇA</t>
  </si>
  <si>
    <t>TOTAL SERVIÇOS INICIAIS</t>
  </si>
  <si>
    <t>H</t>
  </si>
  <si>
    <t>ME</t>
  </si>
  <si>
    <t>TOTAL ADMINISTRAÇÃO LOCAL</t>
  </si>
  <si>
    <t>ADMINISTRAÇÃO LOCAL</t>
  </si>
  <si>
    <t>ENGENHEIRO CIVIL DE OBRA JUNIOR COM ENCARGOS COMPLEMENTARES</t>
  </si>
  <si>
    <t>ENCARREGADO GERAL DE OBRAS COM ENCARGOS COMPLEMENTARES</t>
  </si>
  <si>
    <t>VIGIA NOTURNO COM ENCARGOS COMPLEMENTARES</t>
  </si>
  <si>
    <t>02.01</t>
  </si>
  <si>
    <t>02.02</t>
  </si>
  <si>
    <t>02.03</t>
  </si>
  <si>
    <t>ESTRUTURA</t>
  </si>
  <si>
    <t>FUNDAÇÕES</t>
  </si>
  <si>
    <t>Estaqueamento dos Prédios</t>
  </si>
  <si>
    <t>03.01.01</t>
  </si>
  <si>
    <t>KG</t>
  </si>
  <si>
    <t>Total Estaqueamento dos Prédios</t>
  </si>
  <si>
    <t>03.01.01.01</t>
  </si>
  <si>
    <t>03.01.01.02</t>
  </si>
  <si>
    <t>03.01.01.03</t>
  </si>
  <si>
    <t>03.01.01.04</t>
  </si>
  <si>
    <t>03.01.01.05</t>
  </si>
  <si>
    <t>ESTACA ESCAVADA MECANICAMENTE, SEM FLUIDO ESTABILIZANTE, COM 40CM DE DIÂMETRO, CONCRETO LANÇADO POR CAMINHÃO BETONEIRA (EXCLUSIVE MOBILIZAÇÃO E DESMOBILIZAÇÃO). AF_01/2020</t>
  </si>
  <si>
    <t xml:space="preserve">DP007-1 </t>
  </si>
  <si>
    <t>ESTACA ESCAVADA MECANICAMENTE, SEM FLUIDO ESTABILIZANTE, COM 50CM DE DIÂMETRO, CONCRETO LANÇADO POR CAMINHÃO BETONEIRA (EXCLUSIVE MOBILIZAÇÃO E DESMOBILIZAÇÃO). AF_01/2020</t>
  </si>
  <si>
    <t xml:space="preserve">DP008-1 </t>
  </si>
  <si>
    <t>ESTACA ESCAVADA MECANICAMENTE, SEM FLUIDO ESTABILIZANTE, COM 60CM DE DIÂMETRO, CONCRETO LANÇADO POR CAMINHÃO BETONEIRA (EXCLUSIVE MOBILIZAÇÃO E DESMOBILIZAÇÃO). AF_01/2020</t>
  </si>
  <si>
    <t xml:space="preserve">DP009-1 </t>
  </si>
  <si>
    <t>ARMAÇÃO DE BLOCO, VIGA BALDRAME OU SAPATA UTILIZANDO AÇO CA-50 DE 6,3 MM - MONTAGEM. AF_06/2017</t>
  </si>
  <si>
    <t>ARMAÇÃO DE BLOCO, VIGA BALDRAME OU SAPATA UTILIZANDO AÇO CA-50 DE 10 MM - MONTAGEM. AF_06/2017</t>
  </si>
  <si>
    <t>Blocos de Fundação</t>
  </si>
  <si>
    <t>REATERRO MANUAL DE VALAS COM COMPACTACAO</t>
  </si>
  <si>
    <t>ESCAVAÇÃO MECANIZADA DE VALA COM PROF. ATÉ 1,5 M (MÉDIA ENTRE MONTANTE E JUSANTE/UMA COMPOSIÇÃO POR TRECHO), COM RETROESCAVADEIRA (0,26 M3/88 HP), LARG. MENOR QUE 0,8 M, EM SOLO DE 1A CATEGORIA, EM LOCAIS COM ALTO NÍVEL DE INTERFERÊNCIA. AF_01/2015</t>
  </si>
  <si>
    <t>FABRICAÇÃO, MONTAGEM E DESMONTAGEM DE FÔRMA PARA BLOCO DE COROAMENTO, EM MADEIRA SERRADA, E=25 MM, 1 UTILIZAÇÃO. AF_06/2017</t>
  </si>
  <si>
    <t>ARMAÇÃO DE BLOCO, VIGA BALDRAME OU SAPATA UTILIZANDO AÇO CA-50 DE 6,3 MM -MONTAGEM. AF_06/2017</t>
  </si>
  <si>
    <t>ARMAÇÃO DE BLOCO, VIGA BALDRAME OU SAPATA UTILIZANDO AÇO CA-50 DE 12,5 MM - MONTAGEM. AF_06/2017</t>
  </si>
  <si>
    <t>CONCRETAGEM DE BLOCOS DE COROAMENTO E VIGAS BALDRAMES, FCK 30 MPA, COM USO DE BOMBA – LANÇAMENTO, ADENSAMENTO E ACABAMENTO. AF_06/2017</t>
  </si>
  <si>
    <t>03.01.02</t>
  </si>
  <si>
    <t>03.01.02.01</t>
  </si>
  <si>
    <t>03.01.02.02</t>
  </si>
  <si>
    <t>03.01.02.03</t>
  </si>
  <si>
    <t>03.01.02.04</t>
  </si>
  <si>
    <t>03.01.02.05</t>
  </si>
  <si>
    <t>03.01.02.06</t>
  </si>
  <si>
    <t>03.01.02.07</t>
  </si>
  <si>
    <t>Total Blocos de Fundação</t>
  </si>
  <si>
    <t>TOTAL FUNDAÇÕES</t>
  </si>
  <si>
    <t>03.02</t>
  </si>
  <si>
    <t>VIGAS</t>
  </si>
  <si>
    <t>Vigas Baldrame</t>
  </si>
  <si>
    <t>Vigas Cobertura</t>
  </si>
  <si>
    <t>Vigas Platibanda</t>
  </si>
  <si>
    <t>Total Vigas Baldrame</t>
  </si>
  <si>
    <t>ARMAÇÃO DE PILAR OU VIGA DE UMA ESTRUTURA CONVENCIONAL DE CONCRETO ARMADO E
M UMA EDIFICAÇÃO TÉRREA OU SOBRADO UTILIZANDO AÇO CA-50 DE 6,3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</si>
  <si>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</si>
  <si>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</si>
  <si>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</si>
  <si>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03.02.01</t>
  </si>
  <si>
    <t>Total Vigas Cobertura</t>
  </si>
  <si>
    <t>Total Vigas Platibanda</t>
  </si>
  <si>
    <t>03.02.02</t>
  </si>
  <si>
    <t>03.02.03</t>
  </si>
  <si>
    <t>03.02.01.01</t>
  </si>
  <si>
    <t>03.02.01.02</t>
  </si>
  <si>
    <t>03.02.01.03</t>
  </si>
  <si>
    <t>03.02.01.04</t>
  </si>
  <si>
    <t>03.02.01.05</t>
  </si>
  <si>
    <t>03.02.01.06</t>
  </si>
  <si>
    <t>03.02.01.07</t>
  </si>
  <si>
    <t>TOTAL VIGAS</t>
  </si>
  <si>
    <t>03.02.02.01</t>
  </si>
  <si>
    <t>03.02.02.02</t>
  </si>
  <si>
    <t>03.02.02.03</t>
  </si>
  <si>
    <t>03.02.02.04</t>
  </si>
  <si>
    <t>03.02.02.05</t>
  </si>
  <si>
    <t>03.02.02.06</t>
  </si>
  <si>
    <t>03.02.02.07</t>
  </si>
  <si>
    <t>03.02.02.08</t>
  </si>
  <si>
    <t>ARMAÇÃO DE PILAR OU VIGA DE UMA ESTRUTURA CONVENCIONAL DE CONCRETO ARMADO E
M UMA EDIFICAÇÃO TÉRREA OU SOBRADO UTILIZANDO AÇO CA-50 DE 10,0 MM - MONTAGEM. AF_12/2015</t>
  </si>
  <si>
    <t>ARMAÇÃO DE PILAR OU VIGA DE UMA ESTRUTURA CONVENCIONAL DE CONCRETO ARMADO E
M UMA EDIFICAÇÃO TÉRREA OU SOBRADO UTILIZANDO AÇO CA-50 DE 12,5 MM - MONTAGEM. AF_12/2015</t>
  </si>
  <si>
    <t xml:space="preserve"> CONCRETO USINADO BOMBEADO FCK=30MPA, INCLUS LANCAMENTO E ADENSAMENTO</t>
  </si>
  <si>
    <t>DP010</t>
  </si>
  <si>
    <t>FABRICAÇÃO DE FÔRMA PARA VIGAS, EM CHAPA DE MADEIRA COMPENSADA RESINADA, E=17 MM.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</si>
  <si>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</si>
  <si>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</si>
  <si>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</si>
  <si>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03.02.03.01</t>
  </si>
  <si>
    <t>03.02.03.02</t>
  </si>
  <si>
    <t>03.02.03.03</t>
  </si>
  <si>
    <t>03.02.03.04</t>
  </si>
  <si>
    <t>CONCRETO USINADO BOMBEADO FCK=30MPA, INCLUS LANCAMENTO E ADENSAMENTO</t>
  </si>
  <si>
    <t xml:space="preserve">DP010 </t>
  </si>
  <si>
    <t>ARMAÇÃO DE PILAR OU VIGA DE UMA ESTRUTURA CONVENCIONAL DE CONCRETO ARMADO EM UMA EDIFICAÇÃO TÉRREA OU SOBRADO UTILIZANDO AÇO CA-60 DE 5,0 MM - MONTAGEM. AF_12/2015</t>
  </si>
  <si>
    <t>PILARES</t>
  </si>
  <si>
    <t>03.03</t>
  </si>
  <si>
    <t>TOTAL PILARES</t>
  </si>
  <si>
    <t>03.03.01</t>
  </si>
  <si>
    <t>03.03.02</t>
  </si>
  <si>
    <t>03.03.03</t>
  </si>
  <si>
    <t>03.03.04</t>
  </si>
  <si>
    <t>03.03.05</t>
  </si>
  <si>
    <t>FABRICAÇÃO DE FÔRMA PARA PILARES E ESTRUTURAS SIMILARES, EM CHAPA DE MADEIR
A COMPENSADA RESINADA, E = 17 MM. AF_12/2015</t>
  </si>
  <si>
    <t>03.04</t>
  </si>
  <si>
    <t>LAJES</t>
  </si>
  <si>
    <t>Laje 1º Pavimento-Pré-fabricada</t>
  </si>
  <si>
    <t>Laje Cobertura-Pré-fabricada</t>
  </si>
  <si>
    <t>Laje Cobertura-Moldadas em Concreto Armado</t>
  </si>
  <si>
    <t>03.04.01</t>
  </si>
  <si>
    <t>03.04.02</t>
  </si>
  <si>
    <t>03.04.03</t>
  </si>
  <si>
    <t>Total Laje 1º Pavimento-Pré-fabricada</t>
  </si>
  <si>
    <t>Total Laje Cobertura-Pré-fabricada</t>
  </si>
  <si>
    <t>Total Laje Cobertura-Moldadas em Concreto Armado</t>
  </si>
  <si>
    <t>TOTAL LAJES</t>
  </si>
  <si>
    <t>TOTAL ESTRUTURA</t>
  </si>
  <si>
    <t>LAJE PRÉ-FABRICADA PROTENDIDA-TAVELA CERÂMICA-H=12cm-i=40-REC=5cm-LP5</t>
  </si>
  <si>
    <t xml:space="preserve">DP011 </t>
  </si>
  <si>
    <t>03.04.01.01</t>
  </si>
  <si>
    <t>DP011</t>
  </si>
  <si>
    <t>03.04.02.01</t>
  </si>
  <si>
    <t>FABRICAÇÃO DE FÔRMA PARA LAJES, EM CHAPA DE MADEIRA COMPENSADA RESINADA, E=17 MM.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</si>
  <si>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</si>
  <si>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</si>
  <si>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</si>
  <si>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IMPERMEABILIZAÇÃO DE SUPERFÍCIE COM MANTA ASFÁLTICA, DUAS CAMADAS, INCLUSIVE APLICAÇÃO DE PRIMER ASFÁLTICO, E=3MM E E=4MM. AF_06/2018</t>
  </si>
  <si>
    <t>TOTAL PISOS</t>
  </si>
  <si>
    <t>04.01.01.01</t>
  </si>
  <si>
    <t>04.01.02</t>
  </si>
  <si>
    <t>04.01.02.01</t>
  </si>
  <si>
    <t>04.01.03</t>
  </si>
  <si>
    <t>RODAPÉ PORCELANATO, ANTIDERRAPANTE-H=7,00cm-L=60,00cm</t>
  </si>
  <si>
    <t xml:space="preserve">DP013 </t>
  </si>
  <si>
    <t>04.01.03.01</t>
  </si>
  <si>
    <t>04.01.04</t>
  </si>
  <si>
    <t>04.01.05</t>
  </si>
  <si>
    <t>04.01.04.01</t>
  </si>
  <si>
    <t>SOLEIRA BASALTO SERRADO, ANTIDERRAPANTE-ESP=20,00mm</t>
  </si>
  <si>
    <t xml:space="preserve">DP012 </t>
  </si>
  <si>
    <t>PISO PODOTÁTIL, DIRECIONAL OU ALERTA, ASSENTADO SOBRE ARGAMASSA. AF_05/2020</t>
  </si>
  <si>
    <t>04.01.05.01</t>
  </si>
  <si>
    <t>TOTAL PAREDES E DIVISÓRIAS</t>
  </si>
  <si>
    <t>04.02.01.01</t>
  </si>
  <si>
    <t>04.02.02.01</t>
  </si>
  <si>
    <t>04.02.03.01</t>
  </si>
  <si>
    <t>04.02.04.01</t>
  </si>
  <si>
    <t>ALVENARIA DE VEDAÇÃO DE BLOCOS VAZADOS DE CONCRETO DE 19X19X39CM (ESPESSURA19CM) DE PAREDES COM ÁREA LÍQUIDA MAIOR OU IGUAL A 6M² COM VÃOS E ARGAMASSA DE ASSENTAMENTO COM PREPARO EM BETONEIRA. AF_06/2014</t>
  </si>
  <si>
    <t>(COMPOSIÇÃO REPRESENTATIVA) DO SERVIÇO DE ALVENARIA DE VEDAÇÃO DE BLOCOS VAZADOS DE CONCRETO DE 14X19X39CM (ESPESSURA 14CM), PARA EDIFICAÇÃO HABITACIONAL UNIFAMILIAR(CASA) E EDIFICAÇÃO PÚBLICA PADRÃO. AF_12/2014</t>
  </si>
  <si>
    <t>DIVISÓRIAS P/SANITÁRIOS-LAMINADO ESTRUTURAL TS-COR CINZA CLARO, MONTANTES COR ALUMÍNIO NATURAL-INCLUSO FIXADORES E/OU SAPATAS. C/PORTAS DIVISÓRIAS P/SAN-C/FERRAGENS, TRINCOS TIPO LIVRE/OCUPADO</t>
  </si>
  <si>
    <t xml:space="preserve">DP021 </t>
  </si>
  <si>
    <t>TOTAL FORROS</t>
  </si>
  <si>
    <t>04.03.01.01</t>
  </si>
  <si>
    <t>04.03.02.01</t>
  </si>
  <si>
    <t>FORRO DE FIBRA MINERAL-PAINÉIS 625mmX625mm-COR BRANCA (EST E FORRO)</t>
  </si>
  <si>
    <t xml:space="preserve">DP014 </t>
  </si>
  <si>
    <t>FORRO EM DRYWALL, PARA AMBIENTES COMERCIAIS, INCLUSIVE ESTRUTURA DE FIXAÇÃO. AF_05/2017_P</t>
  </si>
  <si>
    <t>04.04.01.01</t>
  </si>
  <si>
    <t>04.04.01.02</t>
  </si>
  <si>
    <t>04.04.01.03</t>
  </si>
  <si>
    <t>CHAPISCO APLICADO EM ALVENARIAS E ESTRUTURAS DE CONCRETO INTERNAS, COM COLHER DE PEDREIRO.  ARGAMASSA TRAÇO 1:3 COM PREPARO MANUAL. AF_06/2014</t>
  </si>
  <si>
    <t>(COMPOSIÇÃO REPRESENTATIVA) DO SERVIÇO DE EMBOÇO/MASSA ÚNICA, APLICADO MANUALMENTE, TRAÇO 1:2:8, EM BETONEIRA DE 400L, PAREDES INTERNAS, COM EXECUÇÃO DE TALISCAS, EDIFICAÇÃO HABITACIONAL UNIFAMILIAR (CASAS) E EDIFICAÇÃO PÚBLICA PADRÃO. AF_12/2014</t>
  </si>
  <si>
    <t>REBOCO COM ARGAMASSA PRE-FABRICADA, ESP=0,5CM, PREPARO MECANICO</t>
  </si>
  <si>
    <t xml:space="preserve">DP015 </t>
  </si>
  <si>
    <t>04.04.02.01</t>
  </si>
  <si>
    <t>04.04.02.02</t>
  </si>
  <si>
    <t>04.04.02.03</t>
  </si>
  <si>
    <t>REBOCO IMPERMEAVEL CI-AR 1:3 ESP10MM (PEGA NORMAL)</t>
  </si>
  <si>
    <t>CHAPISCO APLICADO EM ALVENARIA (COM PRESENÇA DE VÃOS) E ESTRUTURAS DE CONCRETO DE FACHADA, COM COLHER DE PEDREIRO.  ARGAMASSA TRAÇO 1:3 COM PREPARO MANUAL. AF_06/2014</t>
  </si>
  <si>
    <t>04.04.03.01</t>
  </si>
  <si>
    <t>04.04.03.012</t>
  </si>
  <si>
    <t>04.04.03.03</t>
  </si>
  <si>
    <t>04.04.03.04</t>
  </si>
  <si>
    <t>REVESTIMENTO CERÂMICO PARA PAREDES INTERNAS COM DIMENSÕES 30X60 CM APLICADAS NA ALTURA INTEIRA DAS PAREDES-COR BRANCA</t>
  </si>
  <si>
    <t xml:space="preserve">DP016 </t>
  </si>
  <si>
    <t>04.04.04.01</t>
  </si>
  <si>
    <t xml:space="preserve">DP017 </t>
  </si>
  <si>
    <t>REVESTIMENTO CERÂMICO PARA PAREDES EXTERNAS, PEÇAS 10 x 10 cm ALINHADAS A PRUMO, APLICADO EM PANOS SEM VÃOS-COR VERDE ESCURO</t>
  </si>
  <si>
    <t>04.04.05.01</t>
  </si>
  <si>
    <t>TOTAL REVESTIMENTOS</t>
  </si>
  <si>
    <t>PEITORIL BASALTO SERRADO-ESP=20,00mm</t>
  </si>
  <si>
    <t xml:space="preserve">DP012-1 </t>
  </si>
  <si>
    <t>04.04.06.01</t>
  </si>
  <si>
    <t>04.04.07.01</t>
  </si>
  <si>
    <t>Pinturas Internas</t>
  </si>
  <si>
    <t>Pinturas externas</t>
  </si>
  <si>
    <t>TOTAL PINTURAS</t>
  </si>
  <si>
    <t>APLICAÇÃO DE FUNDO SELADOR ACRÍLICO EM PAREDES, UMA DEMÃO. AF_06/2014</t>
  </si>
  <si>
    <t xml:space="preserve"> APLICAÇÃO E LIXAMENTO DE MASSA LÁTEX EM PAREDES, UMA DEMÃO. AF_06/2014</t>
  </si>
  <si>
    <t>APLICAÇÃO MANUAL DE PINTURA COM TINTA LÁTEX ACRÍLICA EM PAREDES, DUAS DEMÃOS. AF_06/2014</t>
  </si>
  <si>
    <t>APLICAÇÃO DE FUNDO SELADOR ACRÍLICO EM TETO, UMA DEMÃO. AF_06/2014</t>
  </si>
  <si>
    <t>APLICAÇÃO E LIXAMENTO DE MASSA LÁTEX EM TETO, UMA DEMÃO. AF_06/2014</t>
  </si>
  <si>
    <t>APLICAÇÃO MANUAL DE PINTURA COM TINTA LÁTEX ACRÍLICA EM TETO, DUAS DEMÃOS.AF_06/2014</t>
  </si>
  <si>
    <t>PINTURA ESMALTE BRILHANTE PARA MADEIRA, DUAS DEMAOS, SOBRE FUNDO NIVELADOR BRANCO</t>
  </si>
  <si>
    <t xml:space="preserve">74065/3 </t>
  </si>
  <si>
    <t>04.05.01.01</t>
  </si>
  <si>
    <t>04.05.01.02</t>
  </si>
  <si>
    <t>APLICAÇÃO MANUAL DE FUNDO SELADOR ACRÍLICO EM PAREDES EXTERNAS DE CASAS. AF_06/2014</t>
  </si>
  <si>
    <t>APLICAÇÃO MANUAL DE MASSA ACRÍLICA EM PAREDES EXTERNAS DE CASAS, UMA DEMÃO. AF_05/2017</t>
  </si>
  <si>
    <t>04.05.01.03</t>
  </si>
  <si>
    <t>04.05.02.01</t>
  </si>
  <si>
    <t>TOTAL ESQUADRIAS</t>
  </si>
  <si>
    <t xml:space="preserve">DP028 </t>
  </si>
  <si>
    <t xml:space="preserve">DP029 </t>
  </si>
  <si>
    <t xml:space="preserve">DP030 </t>
  </si>
  <si>
    <t xml:space="preserve">DP031 </t>
  </si>
  <si>
    <t>04.06.01.01</t>
  </si>
  <si>
    <t>04.06.02.01</t>
  </si>
  <si>
    <t>04.06.03.01</t>
  </si>
  <si>
    <t>04.06.04.01</t>
  </si>
  <si>
    <t>Fornecimento e instalação de porta interna semioca em madeira (PI-04), para instalação em parede de gesso acartonado; vão livre 80cm; maçaneta tipo alavanca, modelo PI-04 - conforme projeto</t>
  </si>
  <si>
    <t>Fornecimento e instalação de porta interna semioca em madeira (PI-05), para instalação em parede de gesso acartonado, duas folhas, vão livre 160cm; maçaneta tipo alavanca; travas inferior e superior na folha secundária, modelo PI-05 - conforme projeto</t>
  </si>
  <si>
    <t>KIT DE PORTA DE MADEIRA PARA PINTURA (PI-01), SEMI-OCA (LEVE OU MÉDIA), PADRÃO MÉDIO, 90X210CM, ESPESSURA DE 3,5CM, ITENS INCLUSOS: DOBRADIÇAS, MONTAGEM E INSTALAÇÃO DO BATENTE, FECHADURA COM EXECUÇÃO DO FURO - FORNECIMENTO E INSTALAÇÃO. AF_12/2019</t>
  </si>
  <si>
    <t>KIT DE PORTA DE MADEIRA PARA PINTURA (PI-02), SEMI-OCA (LEVE OU MÉDIA), PADRÃO MÉDIO, 80X210CM, ESPESSURA DE 3,5CM, ITENS INCLUSOS: DOBRADIÇAS, MONTAGEM E INSTALAÇÃO DO BATENTE, FECHADURA COM EXECUÇÃO DO FURO - FORNECIMENTO E INSTALAÇÃO. AF_12/2019</t>
  </si>
  <si>
    <t>KIT DE PORTA DE MADEIRA PARA PINTURA (PI-03), SEMI-OCA (LEVE OU MÉDIA), PADRÃO MÉDIO, 70X210CM, ESPESSURA DE 3,5CM, ITENS INCLUSOS: DOBRADIÇAS, MONTAGEM E INSTALAÇÃO DO BATENTE, FECHADURA COM EXECUÇÃO DO FURO - FORNECIMENTO E INSTALAÇÃO. AF_12/2019</t>
  </si>
  <si>
    <t>PORTA DE MADEIRA P/PINTURA-SEMI-OCA-PADRÃO MÉDIO-80X210CM-ESP=3,5CM. ITENS INCLUSOS:DOBRADIÇAS, MONTAGEM E INSTALAÇÃO DO BATENTE, FECHADURA COM EXECUÇÃO DO FURO - FORNECIMENTO E INSTALAÇÃO</t>
  </si>
  <si>
    <t xml:space="preserve">DP026 </t>
  </si>
  <si>
    <t>PORTA DE MADEIRA P/PINTURA-SEMI-OCA-PADRÃO MÉDIO-160X210CM-ESP=3,5CM. ITENS INCLUSOS:DOBRADIÇAS, MONTAGEM E INSTALAÇÃO DO BATENTE, FECHADURA COM EXECUÇÃO DO FURO - FORNECIMENTO E INSTALAÇÃO</t>
  </si>
  <si>
    <t xml:space="preserve">DP027 </t>
  </si>
  <si>
    <t xml:space="preserve">DP032 </t>
  </si>
  <si>
    <t xml:space="preserve">DP033 </t>
  </si>
  <si>
    <t xml:space="preserve">DP034 </t>
  </si>
  <si>
    <t xml:space="preserve">DP035 </t>
  </si>
  <si>
    <t>04.06.05.01</t>
  </si>
  <si>
    <t>04.06.06.01</t>
  </si>
  <si>
    <t>04.06.07.01</t>
  </si>
  <si>
    <t>04.06.08.01</t>
  </si>
  <si>
    <t>04.06.09.01</t>
  </si>
  <si>
    <t>04.06.10.01</t>
  </si>
  <si>
    <t>04.06.11.01</t>
  </si>
  <si>
    <t>04.06.12.01</t>
  </si>
  <si>
    <t>04.06.13.01</t>
  </si>
  <si>
    <t>ESTRUTURA METÁLICA P/TELHADO (C/CANTONEIRAS)-CONF PROJ ESTUTURAL</t>
  </si>
  <si>
    <t xml:space="preserve">DP018 </t>
  </si>
  <si>
    <t>04.07.01.01</t>
  </si>
  <si>
    <t>04.07.01.02</t>
  </si>
  <si>
    <t>TOTAL COBERTURA</t>
  </si>
  <si>
    <t>TELHAMENTO C/TELHA DE AÇO ZINCADO TRAPEIZOIDAL h=50mm e=0,5mm C/EPS</t>
  </si>
  <si>
    <t xml:space="preserve">DP019 </t>
  </si>
  <si>
    <t>CALHA EM CHAPA DE AÇO GALVANIZADO NÚMERO 24, DESENVOLVIMENTO DE 100 CM, INCLUSO TRANSPORTE VERTICAL. AF_07/2019</t>
  </si>
  <si>
    <t>CALHA EM CHAPA DE AÇO GALVANIZADO NÚMERO 24, DESENVOLVIMENTO DE 50 CM, INCLUSO TRANSPORTE VERTICAL. AF_07/2019</t>
  </si>
  <si>
    <t>CALHA EM CHAPA DE AÇO GALVANIZADO NÚMERO 24, DESENVOLVIMENTO DE 33 CM, INCLUSO TRANSPORTE VERTICAL. AF_07/2019</t>
  </si>
  <si>
    <t>RUFO EXTERNO/INTERNO EM CHAPA DE AÇO GALVANIZADO NÚMERO 26, CORTE DE 33 CM, INCLUSO IÇAMENTO. AF_07/2019</t>
  </si>
  <si>
    <t>ALGEROZ CHAPA GALVANIZADA CORTE 50-FIXO ALVENARIA</t>
  </si>
  <si>
    <t>RALO HEMISFÉRICO-FERRO FUNDIDO-150mm</t>
  </si>
  <si>
    <t xml:space="preserve">DP020 </t>
  </si>
  <si>
    <t>04.07.02.01</t>
  </si>
  <si>
    <t>04.07.02.02</t>
  </si>
  <si>
    <t>04.07.02.03</t>
  </si>
  <si>
    <t>04.07.02.04</t>
  </si>
  <si>
    <t>04.07.02.05</t>
  </si>
  <si>
    <t>04.07.02.06</t>
  </si>
  <si>
    <t>04.07.02.07</t>
  </si>
  <si>
    <t>04.07.02.08</t>
  </si>
  <si>
    <t>TOTAL SERVIÇOS DE SERRALHERIA E MARCENARIA</t>
  </si>
  <si>
    <t>PROTEÇÃO PAREDE-MDF-ESP=20mm-REVESTIDO C/FÓRMICA-COR BRANCA</t>
  </si>
  <si>
    <t xml:space="preserve">DP022 </t>
  </si>
  <si>
    <t>04.08.01.01</t>
  </si>
  <si>
    <t>04.08.02.01</t>
  </si>
  <si>
    <t>04.08.02.02</t>
  </si>
  <si>
    <t>04.08.02.03</t>
  </si>
  <si>
    <t>04.08.02.04</t>
  </si>
  <si>
    <t>DP023</t>
  </si>
  <si>
    <t>ESCAVACAO MANUAL DE SOLO DE 1A. ATE 1,50M</t>
  </si>
  <si>
    <t>PREPARACAO P/PINT.EPOXI-PRIMER 2 DEM/MASSA 1 DEMAO</t>
  </si>
  <si>
    <t>PINTURA ESMALTE EPOXI 2 DEMAOS</t>
  </si>
  <si>
    <t>Total Proteção para Paredes em MDF</t>
  </si>
  <si>
    <t>Total Paraciclos Metálicos</t>
  </si>
  <si>
    <t>04.09.02</t>
  </si>
  <si>
    <t>04.09.03</t>
  </si>
  <si>
    <t>Fornecimento e instalação de barras para porta e lavatóriode sanitário para PCDs, comprimento 40cm, diametro cf. NBR9050/2004</t>
  </si>
  <si>
    <t>04.09.04</t>
  </si>
  <si>
    <t>04.09.05</t>
  </si>
  <si>
    <t>04.09.06</t>
  </si>
  <si>
    <t>04.09.07</t>
  </si>
  <si>
    <t>04.09.08</t>
  </si>
  <si>
    <t>04.09.09</t>
  </si>
  <si>
    <t>04.09.10</t>
  </si>
  <si>
    <t>04.09.11</t>
  </si>
  <si>
    <t>04.09.12</t>
  </si>
  <si>
    <t>04.09.13</t>
  </si>
  <si>
    <t>04.09.14</t>
  </si>
  <si>
    <t>04.09.15</t>
  </si>
  <si>
    <t>04.09.16</t>
  </si>
  <si>
    <t>04.09.01.01</t>
  </si>
  <si>
    <t>04.09.02.01</t>
  </si>
  <si>
    <t>04.09.03.01</t>
  </si>
  <si>
    <t>04.09.04.01</t>
  </si>
  <si>
    <t>04.09.05.01</t>
  </si>
  <si>
    <t>04.09.06.01</t>
  </si>
  <si>
    <t>04.09.07.01</t>
  </si>
  <si>
    <t>04.09.08.01</t>
  </si>
  <si>
    <t>04.09.09.01</t>
  </si>
  <si>
    <t>04.09.10.01</t>
  </si>
  <si>
    <t>04.09.11.01</t>
  </si>
  <si>
    <t>04.09.12.01</t>
  </si>
  <si>
    <t>04.09.13.01</t>
  </si>
  <si>
    <t>04.09.14.01</t>
  </si>
  <si>
    <t>04.09.15.01</t>
  </si>
  <si>
    <t>04.09.16.01</t>
  </si>
  <si>
    <t>ASSENTO PLASTICO PARA VASO SANITARIO</t>
  </si>
  <si>
    <t>MICTORIO SIFONADO DE LOUCA BRANCA COM PERTENCES, COM REGISTRO DE PRESSAO 1/2" COM CANOPLA CROMADA ACABAMENTO SIMPLES E CONJUNTO PARA FIXACAO  - FORNECIMENTO E INSTALACAO</t>
  </si>
  <si>
    <t xml:space="preserve">74234/1 </t>
  </si>
  <si>
    <t>CUBA DE LOUÇA BRANCA SOBREPOR 44 X 31CM OU EQUIVALENTE, INCLUSO SIFÃO TIPO GARRAFA EM PVC, VÁLVULA E ENGATE FLEXÍVEL 30CM. FORNECIMENTO E INSTALAÇÃO.</t>
  </si>
  <si>
    <t xml:space="preserve">DP039 </t>
  </si>
  <si>
    <t>LAVATÓRIO LOUÇA BRANCA SUSPENSO, 47,00 X 55,00CM OU EQUIVALENTE, INCLUSO SIFÃO TIPO GARRAFA EM PVC, VÁLVULA E ENGATE FLEXÍVEL 30CM. FORNECIMENTO E INSTALAÇÃO.</t>
  </si>
  <si>
    <t xml:space="preserve">DP041 </t>
  </si>
  <si>
    <t>BANCADA GRANITO CINZA P/LAVATÓRIO-2,25mX0,50m-P/3 CUBAS OVAIS DE SOBREPOR</t>
  </si>
  <si>
    <t xml:space="preserve">DP040 </t>
  </si>
  <si>
    <t>ESPELHO CRISTAL ESPESSURA 4MM, COM MOLDURA EM ALUMINIO E COMPENSADO 6MM PLASTIFICADO COLADO</t>
  </si>
  <si>
    <t xml:space="preserve">74125/2 </t>
  </si>
  <si>
    <t>BARRA DE APOIO RETA, EM ACO INOX POLIDO, COMPRIMENTO 80 CM,  FIXADA NA PARE
DE - FORNECIMENTO E INSTALAÇÃO. AF_01/2020</t>
  </si>
  <si>
    <t>BARRA DE APOIO PCD P/PORTA E LAVATÓRIO SANITÁRIO PCD</t>
  </si>
  <si>
    <t xml:space="preserve">DP043 </t>
  </si>
  <si>
    <t>PROTEÇÃO EM CHAPA DE AÇO INOX PARA PORTAS DE SANITÁRIOS PCD</t>
  </si>
  <si>
    <t xml:space="preserve">DP045 </t>
  </si>
  <si>
    <t>DP046</t>
  </si>
  <si>
    <t>PRATELEIRA DE GRANITO CINZA GRANITO CINZA P/LAVATÓRIO-2,25mX0,50m-P/3 CUBAS OVAIS DE SOBREPOR</t>
  </si>
  <si>
    <t>FRALDÁRIO DE PAREDERETRÁTIL-COR BRANCO</t>
  </si>
  <si>
    <t xml:space="preserve">DP047 </t>
  </si>
  <si>
    <t>TORNEIRA METÁLICA P/ LAVATÓRIO DE ACIONAMENTO DE PRESSÃO-FECHAMENTO AUTOMÁTICO</t>
  </si>
  <si>
    <t xml:space="preserve">DP048 </t>
  </si>
  <si>
    <t>TORNEIRA METÁLICA P/LAVATÓRIO-C/ALAVANCA-ACIONAMENTO P/PRESSÃO</t>
  </si>
  <si>
    <t xml:space="preserve">DP049 </t>
  </si>
  <si>
    <t>TOTAL ACESSÓRIOS PARA SANITÁRIOS E ÁREAS DE APOIO – GERAL</t>
  </si>
  <si>
    <t>DISPENSER EM PVC BRANCO-TOALHAS DE PAPEL</t>
  </si>
  <si>
    <t xml:space="preserve">DP050 </t>
  </si>
  <si>
    <t>DISPENSER EM PVC BRANCO-PAPEL HIGIÊNICO</t>
  </si>
  <si>
    <t xml:space="preserve">DP051 </t>
  </si>
  <si>
    <t>DISPENSER EM PVC BRANCO-SABONETE LÍQUIDO</t>
  </si>
  <si>
    <t xml:space="preserve">DP052 </t>
  </si>
  <si>
    <t>PORTA TOALHA METALICO COM BASTAO</t>
  </si>
  <si>
    <t>04.10.01.01</t>
  </si>
  <si>
    <t>04.10.02.01</t>
  </si>
  <si>
    <t>04.10.03.01</t>
  </si>
  <si>
    <t>04.10.04.01</t>
  </si>
  <si>
    <t>Total Persianas Horizontais em PVC</t>
  </si>
  <si>
    <t>TOTAL COMPLEMENTOS</t>
  </si>
  <si>
    <t>DP024</t>
  </si>
  <si>
    <t>PERSIANA HORIZONTAL-PVC-50mm-COR BRANCA-L=80cm-H-180cm</t>
  </si>
  <si>
    <t>FORNECIMENTO E INSTALAÇÃO DE GUARITA PRÉ-FABRICADA</t>
  </si>
  <si>
    <t xml:space="preserve">DP025 </t>
  </si>
  <si>
    <t>04.11.01.01</t>
  </si>
  <si>
    <t>04.11.02.01</t>
  </si>
  <si>
    <t>Total Pinturas Internas</t>
  </si>
  <si>
    <t>Total Pinturas externas</t>
  </si>
  <si>
    <t>TOTAL ILUMINAÇÃO</t>
  </si>
  <si>
    <t>TOTAL ARQUITETURA</t>
  </si>
  <si>
    <t xml:space="preserve">TOTAL COPA E ÁREAS DE APOIO DE LIMPEZA </t>
  </si>
  <si>
    <t>MANGUEIRA DE JARDIM COM 30M COMPLETA</t>
  </si>
  <si>
    <t xml:space="preserve">DP055 </t>
  </si>
  <si>
    <t>TORNEIRA METÁLICA DE ESFERA PARA JARDIM-ACIONAMENTO POR ALAVANCA</t>
  </si>
  <si>
    <t xml:space="preserve">DP042 </t>
  </si>
  <si>
    <t>BALCÃO COPA-MDF-2 PORTAS-3 GAVETAS-C-TAMPO AÇO INOX</t>
  </si>
  <si>
    <t xml:space="preserve">DP054 </t>
  </si>
  <si>
    <t>TORNEIRA CROMADA TUBO MÓVEL, DE MESA, 1/2” OU 3/4”, PARA PIA DE COZINHA, PADRÃO ALTO - FORNECIMENTO E INSTALAÇÃO. AF_01/2020</t>
  </si>
  <si>
    <t>TORNEIRA CROMADA 1/2” OU 3/4” PARA TANQUE, PADRÃO MÉDIO - FORNECIMENTO E INSTALAÇÃO. AF_01/2020</t>
  </si>
  <si>
    <t>TANQUE DE LOUÇA BRANCA COM COLUNA, 40L OU EQUIVALENTE, INCLUSO SIFÃO FLEXÍVEL EM PVC, VÁLVULA METÁLICA
FORNECIMENTO E INSTALAÇÃO</t>
  </si>
  <si>
    <t xml:space="preserve">DP053 </t>
  </si>
  <si>
    <t>04.12.01.01</t>
  </si>
  <si>
    <t>04.12.02.01</t>
  </si>
  <si>
    <t>04.12.03.01</t>
  </si>
  <si>
    <t>04.12.04.01</t>
  </si>
  <si>
    <t>04.12.05.01</t>
  </si>
  <si>
    <t>04.12.06.01</t>
  </si>
  <si>
    <t>Total Fornecimento e instalação de Sistema de Iluminação de emergência</t>
  </si>
  <si>
    <t>BLOCOS AUTÔNOMOS P/ ILUMINAÇÃO  DE EMERGÊNCIA C/LÂMPADAS LED-30 LEDs</t>
  </si>
  <si>
    <t xml:space="preserve">DP036 </t>
  </si>
  <si>
    <t>BLOCOS AUTÔNOMOS P/ ILUMINAÇÃO  DE EMERGÊNCIA C/FAROLETES LED-48 LEDs</t>
  </si>
  <si>
    <t xml:space="preserve">DP037 </t>
  </si>
  <si>
    <t>05.01.01</t>
  </si>
  <si>
    <t>05.01.02</t>
  </si>
  <si>
    <t>Total Fornecimento e instalação de Sistema de Extintores</t>
  </si>
  <si>
    <t>EXTINTOR INCENDIO TP PO QUIMICO 6KG - FORNECIMENTO E INSTALACAO</t>
  </si>
  <si>
    <t>Total Fornecimento e instalação de Placas fotoluminescentes de sinalização contra incêndio e pânico</t>
  </si>
  <si>
    <t>TOTAL SISTEMA DE PROTEÇÃO CONTRA INCÊNDIO</t>
  </si>
  <si>
    <t>PLACAS FOTOLUMINESCENTES DE SINALIZAÇÃO CONTRA INCÊNDIO E PÂNICO</t>
  </si>
  <si>
    <t xml:space="preserve">DP056 </t>
  </si>
  <si>
    <t>05.02.01</t>
  </si>
  <si>
    <t>05.03.01</t>
  </si>
  <si>
    <t>06.01.01.01</t>
  </si>
  <si>
    <t>Fornecimento e assentamento,  em Passeios, de piso em placas de concreto estampado, resistência a alto tráfego, antiderrapante; incluso rejunte na cor do piso</t>
  </si>
  <si>
    <t>Fornecimento e assentamento, em Rampas, Patamares, Base p/Cisterna e Acesso Veículos, de piso em placas de concreto estampado, resistência a alto tráfego, antiderrapante; incluso rejunte na cor do piso</t>
  </si>
  <si>
    <t>06.01.01</t>
  </si>
  <si>
    <t>06.01.02</t>
  </si>
  <si>
    <t>Total Rampas, Patamares, Base p/Cisterna e Acesso Veículos</t>
  </si>
  <si>
    <t>Total Passeios</t>
  </si>
  <si>
    <t>Total Piso Tátil, Direcional ou de Alerta.</t>
  </si>
  <si>
    <t>DESMATAMENTO E LIMPEZA MECANIZADA DE TERRENO COM REMOCAO DE CAMADA VEGETAL, UTILIZANDO TRATOR DE ESTEIRAS</t>
  </si>
  <si>
    <t xml:space="preserve">73859/1 </t>
  </si>
  <si>
    <t>CAPINA E LIMPEZA MANUAL DE TERRENO</t>
  </si>
  <si>
    <t xml:space="preserve">73859/2 </t>
  </si>
  <si>
    <t>LASTRO COM MATERIAL GRANULAR (PEDRA BRITADA N.2), APLICADO EM PISOS OU RADIERS, ESPESSURA DE *10 CM*. AF_08/2017</t>
  </si>
  <si>
    <t>COMPACTAÇÃO MECÂNICA DE SOLO PARA EXECUÇÃO DE RADIER, COM COMPACTADOR DE SOLOS A PERCUSSÃO. AF_09/2017</t>
  </si>
  <si>
    <t>PISO PLACAS DE CONCRETO</t>
  </si>
  <si>
    <t xml:space="preserve">DP066 </t>
  </si>
  <si>
    <t xml:space="preserve"> COMPACTAÇÃO MECÂNICA DE SOLO PARA EXECUÇÃO DE RADIER, COM COMPACTADOR DE SOLOS A PERCUSSÃO. AF_09/2017</t>
  </si>
  <si>
    <t>EXECUÇÃO DE PASSEIO (CALÇADA) OU PISO DE CONCRETO COM CONCRETO MOLDADO IN LOCO, USINADO, ACABAMENTO CONVENCIONAL, ESPESSURA 12 CM, ARMADO. AF_07/2016</t>
  </si>
  <si>
    <t>06.01.01.02</t>
  </si>
  <si>
    <t>06.01.01.03</t>
  </si>
  <si>
    <t>06.01.01.04</t>
  </si>
  <si>
    <t>06.01.01.05</t>
  </si>
  <si>
    <t>06.01.01.06</t>
  </si>
  <si>
    <t>LASTRO DE CONCRETO MAGRO, APLICADO EM PISOS OU RADIERS. AF_08/2017</t>
  </si>
  <si>
    <t>06.01.02.01</t>
  </si>
  <si>
    <t>06.01.02.02</t>
  </si>
  <si>
    <t>06.01.02.03</t>
  </si>
  <si>
    <t>06.01.02.04</t>
  </si>
  <si>
    <t>06.01.02.05</t>
  </si>
  <si>
    <t>06.01.02.06</t>
  </si>
  <si>
    <t>06.01.03</t>
  </si>
  <si>
    <t>06.01.04</t>
  </si>
  <si>
    <t>PISO TÁTIL, DIRECIONAL E DE ALERTA-PLACAS DE CONCRETO</t>
  </si>
  <si>
    <t xml:space="preserve">DP067 </t>
  </si>
  <si>
    <t>06.01.03.01</t>
  </si>
  <si>
    <t>06.01.03.02</t>
  </si>
  <si>
    <t>06.01.03.03</t>
  </si>
  <si>
    <t>06.01.03.04</t>
  </si>
  <si>
    <t>06.01.03.05</t>
  </si>
  <si>
    <t>06.01.03.06</t>
  </si>
  <si>
    <t>Total Piso em Blocos de Concreto Intertravado</t>
  </si>
  <si>
    <t>LASTRO MANUAL COM AREIA</t>
  </si>
  <si>
    <t>EXECUÇÃO DE PÁTIO/ESTACIONAMENTO EM PISO INTERTRAVADO, COM BLOCO RETANGULARCOR NATURAL DE 20 X 10 CM, ESPESSURA 8 CM. AF_12/2015</t>
  </si>
  <si>
    <t>06.01.04.01</t>
  </si>
  <si>
    <t>06.01.04.02</t>
  </si>
  <si>
    <t>06.01.04.03</t>
  </si>
  <si>
    <t>06.01.04.04</t>
  </si>
  <si>
    <t>06.01.04.05</t>
  </si>
  <si>
    <t>06.01.04.06</t>
  </si>
  <si>
    <t>06.01.05</t>
  </si>
  <si>
    <t>LASTRO DE CAMADA DE BRITA 0</t>
  </si>
  <si>
    <t xml:space="preserve">DP068 </t>
  </si>
  <si>
    <t>Total Aplicação de Camada de Brita nº 0</t>
  </si>
  <si>
    <t>06.01.05.01</t>
  </si>
  <si>
    <t>06.01.05.02</t>
  </si>
  <si>
    <t>06.01.05.03</t>
  </si>
  <si>
    <t>06.01.05.04</t>
  </si>
  <si>
    <t>Total Meio-fio em Concreto Pré-moldado</t>
  </si>
  <si>
    <t>ASSENTAMENTO DE GUIA (MEIO-FIO) EM TRECHO RETO, CONFECCIONADA EM CONCRETO PRÉ-FABRICADO, DIMENSÕES 100X15X13X30 CM (COMPRIMENTO X BASE INFERIOR X BASE SUPERIOR X ALTURA), PARA VIAS URBANAS (USO VIÁRIO). AF_06/2016</t>
  </si>
  <si>
    <t>06.01.06</t>
  </si>
  <si>
    <t>06.01.06.01</t>
  </si>
  <si>
    <t>06.01.07</t>
  </si>
  <si>
    <t>Fornecimento e execução de bordas de canteiros em meio-fio em concreto</t>
  </si>
  <si>
    <t>ASSENTAMENTO DE GUIA (MEIO-FIO) EM TRECHO RETO, CONFECCIONADA EM CONCRETO PRÉ-FABRICADO, DIMENSÕES 100X15X13X20 CM (COMPRIMENTO X BASE INFERIOR X BASE SUPERIOR X ALTURA), PARA URBANIZAÇÃO INTERNA DE EMPREENDIMENTOS. AF_06/2016_P</t>
  </si>
  <si>
    <t>GUIA (MEIO-FIO) CONCRETO, MOLDADA  IN LOCO  EM TRECHO CURVO COM EXTRUSORA, 15 CM BASE X 30 CM ALTURA. AF_06/2016</t>
  </si>
  <si>
    <t>06.01.07.01</t>
  </si>
  <si>
    <t>06.01.07.02</t>
  </si>
  <si>
    <t>Total Execução de Bordas de Canteiros em Meio-fio em Concreto</t>
  </si>
  <si>
    <t>Total Grade em Ferro</t>
  </si>
  <si>
    <t>Total Portão para Acesso de Pedestres</t>
  </si>
  <si>
    <t>Total Portão para Acesso de Veículos</t>
  </si>
  <si>
    <t xml:space="preserve"> Total Muro de Divisa em Placas de Concreto Pré-moldado</t>
  </si>
  <si>
    <t>TOTAL GRADES E MUROS</t>
  </si>
  <si>
    <t>CARGA MANUAL E TRANSPORTE DE TERRA-CAMINHAO 10KM</t>
  </si>
  <si>
    <t>Total Preparo de Canteiros para Plantio de Vegetação de Forração e de Médio Porte</t>
  </si>
  <si>
    <t>06.03.01.01</t>
  </si>
  <si>
    <t>TERRA VEGETAL C/CARGA</t>
  </si>
  <si>
    <t>06.03.01.02</t>
  </si>
  <si>
    <t>06.03.01.03</t>
  </si>
  <si>
    <t>06.03.01.04</t>
  </si>
  <si>
    <t>Total Plantio de Vegetação Composta por GRAMA-AMENDOIM</t>
  </si>
  <si>
    <t>Total Camada de Proteção de Solo em Casca de Pinus Rolada Grande</t>
  </si>
  <si>
    <t>TOTAL PAISAGISMO</t>
  </si>
  <si>
    <t>Total Pintura de Vagas de Estacionamento</t>
  </si>
  <si>
    <t>PINTURA DE VAGAS DE ESTACIONAMENTO</t>
  </si>
  <si>
    <t xml:space="preserve">DP069 </t>
  </si>
  <si>
    <t>SINALIZACAO HORIZONTAL COM TINTA RETRORREFLETIVA A BASE DE RESINA ACRILICACOM MICROESFERAS DE VIDRO</t>
  </si>
  <si>
    <t>06.04.01.01</t>
  </si>
  <si>
    <t>SINALIZACAO HORIZONTAL COM TINTA RETRORREFLETIVA A BASE DE RESINA ACRILICA COM MICROESFERAS DE VIDRO</t>
  </si>
  <si>
    <t>06.04.01.02</t>
  </si>
  <si>
    <t>06.04.02.01</t>
  </si>
  <si>
    <t>Total Pintura de meio-fio</t>
  </si>
  <si>
    <t>TOTAL SINALIZAÇÃO</t>
  </si>
  <si>
    <t>TOTAL ÁREAS EXTERNAS</t>
  </si>
  <si>
    <t>INSTALAÇÕES HIDROSSANITÁRIAS</t>
  </si>
  <si>
    <t>ÁGUA FRIA</t>
  </si>
  <si>
    <t>07.01</t>
  </si>
  <si>
    <t>Tubulações e Conexões</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</si>
  <si>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</si>
  <si>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</si>
  <si>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</si>
  <si>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</si>
  <si>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Total Tubulações e Conexões</t>
  </si>
  <si>
    <t>07.01.01</t>
  </si>
  <si>
    <t>07.01.02</t>
  </si>
  <si>
    <t>Acessórios, Dispositivos e Componentes</t>
  </si>
  <si>
    <t>KIT CAVALETE PARA MEDIÇÃO DE ÁGUA - ENTRADA INDIVIDUALIZADA, EM PVC DN 32 (1”), PARA 1 MEDIDOR – FORNECIMENTO E INSTALAÇÃO (EXCLUSIVE HIDRÔMETRO). AF_11/2016</t>
  </si>
  <si>
    <t>REGISTRO DE GAVETA BRUTO, LATÃO, ROSCÁVEL, 2”,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</si>
  <si>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</si>
  <si>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</si>
  <si>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3/4", COM ACABAMENTO E CANOPLA CROMADOS. FORNECIDO E INSTALADO EM RAMAL DE ÁGUA. AF_12/2014</t>
  </si>
  <si>
    <t>MANGUEIRA FLEXÍVEL-25,00m</t>
  </si>
  <si>
    <t xml:space="preserve">DP055-1 </t>
  </si>
  <si>
    <t>TORNEIRA BOIA INOX 50MM</t>
  </si>
  <si>
    <t>VALVULA PE COM CRIVO BRONZE 1.1/4" - FORNECIMENTO E INSTALACAO</t>
  </si>
  <si>
    <t xml:space="preserve">74093/1 </t>
  </si>
  <si>
    <t>RESERVATÓRIO DE FIBRA-2.000 L</t>
  </si>
  <si>
    <t xml:space="preserve">DP064 </t>
  </si>
  <si>
    <t>CISTERNA VERTICAL MODULAR-1.050L-C-FILTRO</t>
  </si>
  <si>
    <t xml:space="preserve">DP065 </t>
  </si>
  <si>
    <t>Total Acessórios, Dispositivos e Componentes</t>
  </si>
  <si>
    <t>TOTAL ÁGUA FRIA</t>
  </si>
  <si>
    <t>07.02</t>
  </si>
  <si>
    <t>ESGOTO E PLUVIAL</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</si>
  <si>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</si>
  <si>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</si>
  <si>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</si>
  <si>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</si>
  <si>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
RTES E FIXAÇÕES, PARA PRÉDIOS. AF_10/2015</t>
  </si>
  <si>
    <t>07.01.01.01</t>
  </si>
  <si>
    <t>07.01.01.02</t>
  </si>
  <si>
    <t>07.01.01.03</t>
  </si>
  <si>
    <t>07.01.01.04</t>
  </si>
  <si>
    <t>07.01.02.01</t>
  </si>
  <si>
    <t>07.01.02.02</t>
  </si>
  <si>
    <t>07.01.02.03</t>
  </si>
  <si>
    <t>07.01.02.04</t>
  </si>
  <si>
    <t>07.01.02.05</t>
  </si>
  <si>
    <t>07.01.02.06</t>
  </si>
  <si>
    <t>07.01.02.07</t>
  </si>
  <si>
    <t>07.01.02.08</t>
  </si>
  <si>
    <t>07.01.02.09</t>
  </si>
  <si>
    <t>07.01.02.10</t>
  </si>
  <si>
    <t>07.02.01</t>
  </si>
  <si>
    <t>07.02.01.01</t>
  </si>
  <si>
    <t>07.02.01.02</t>
  </si>
  <si>
    <t>07.02.01.03</t>
  </si>
  <si>
    <t>07.02.01.04</t>
  </si>
  <si>
    <t>07.02.01.05</t>
  </si>
  <si>
    <t>07.02.02</t>
  </si>
  <si>
    <t>07.02.02.01</t>
  </si>
  <si>
    <t>07.02.02.02</t>
  </si>
  <si>
    <t>07.02.02.03</t>
  </si>
  <si>
    <t>07.02.02.04</t>
  </si>
  <si>
    <t>CAIXA INSPECAO 60X60X60CM ALV.15 C/TAMPA CONCRETO</t>
  </si>
  <si>
    <t>CAIXA INSPECAO 80X80X80CM ALV.15 C/TAMPA CONCRETO</t>
  </si>
  <si>
    <t>CAIXA SIFONADA C/GRELHA Q 150X150X50 SAIDA 50MM</t>
  </si>
  <si>
    <t>CAIXA GORDURA COM TAMPA DE ALUMINIO 250X172X50</t>
  </si>
  <si>
    <t>TOTAL ESGOTO E PLUVIAL</t>
  </si>
  <si>
    <t>TOTAL INSTALAÇÕES HIDROSSANITÁRIAS</t>
  </si>
  <si>
    <t>INSTALAÇÕES ELÉTRICAS, CABEAMENTO, CFTV E SPDA</t>
  </si>
  <si>
    <t>TOTAL INSTALAÇÕES ELÉTRICAS, CABEAMENTO, CFTV E SPDA</t>
  </si>
  <si>
    <t>INSTALAÇÕES DE CLIMATIZAÇÃO</t>
  </si>
  <si>
    <t>CORTINA DE AR-2,00m-VAZÃO 1400m³/h-P=190W</t>
  </si>
  <si>
    <t xml:space="preserve">DP057 </t>
  </si>
  <si>
    <t>DP058</t>
  </si>
  <si>
    <t>EQUIPAMENTO AR CONDICIONADO SPLIT-9.000 BTUs-INVERTER-QUENTE E FRIO</t>
  </si>
  <si>
    <t>EQUIPAMENTO AR CONDICIONADO SPLIT-12.000 BTUs-INVERTER-QUENTE E FRIO</t>
  </si>
  <si>
    <t xml:space="preserve">DP059 </t>
  </si>
  <si>
    <t>EQUIPAMENTO AR CONDICIONADO SPLIT-18.000 BTUs-INVERTER-QUENTE E FRIO</t>
  </si>
  <si>
    <t xml:space="preserve">DP060 </t>
  </si>
  <si>
    <t>EQUIPAMENTO AR CONDICIONADO SPLIT-24.000 BTUs-INVERTER-QUENTE E FRIO</t>
  </si>
  <si>
    <t xml:space="preserve">DP061 </t>
  </si>
  <si>
    <t>EXAUSTOR VENTO KIT 80-152x152-80m³/h</t>
  </si>
  <si>
    <t xml:space="preserve">DP062 </t>
  </si>
  <si>
    <t>09.01</t>
  </si>
  <si>
    <t>09.02</t>
  </si>
  <si>
    <t>09.03</t>
  </si>
  <si>
    <t>09.04</t>
  </si>
  <si>
    <t>09.05</t>
  </si>
  <si>
    <t>09.06</t>
  </si>
  <si>
    <t>SERVIÇOS FINAIS</t>
  </si>
  <si>
    <t>REMOCAO E AMONTOAMENTO DE ENTULHO DENTRO DA OBRA</t>
  </si>
  <si>
    <t>DP074</t>
  </si>
  <si>
    <t>PROJETO AS BUILT</t>
  </si>
  <si>
    <t>LIMPEZA FINAL DA OBRA</t>
  </si>
  <si>
    <t xml:space="preserve">DP075 </t>
  </si>
  <si>
    <t>TOTAL INSTALAÇÕES DE CLIMATIZAÇÃO</t>
  </si>
  <si>
    <t>TOTAL SERVIÇOS FINAIS</t>
  </si>
  <si>
    <t>10.01</t>
  </si>
  <si>
    <t>10.02</t>
  </si>
  <si>
    <t>10.03</t>
  </si>
  <si>
    <t>10.04</t>
  </si>
  <si>
    <t>10.05</t>
  </si>
  <si>
    <t>PINTURA ESMALTE BRILHANTE (2 DEMAOS) SOBRE ESTRUTURA METALICA</t>
  </si>
  <si>
    <t xml:space="preserve">DP018-1 </t>
  </si>
  <si>
    <t>TORNEIRA CURTA CROMADA C/UNIAO P/JARDIM 12MM(1/2")</t>
  </si>
  <si>
    <t>04.12.03.02</t>
  </si>
  <si>
    <t xml:space="preserve">DP079 </t>
  </si>
  <si>
    <t>DP080</t>
  </si>
  <si>
    <t xml:space="preserve">DP081 </t>
  </si>
  <si>
    <t xml:space="preserve">DP082 </t>
  </si>
  <si>
    <t xml:space="preserve">DP083 </t>
  </si>
  <si>
    <t xml:space="preserve"> ESCAVACAO MANUAL DE SOLO DE 1A. ATE 1,50M</t>
  </si>
  <si>
    <t>COMPACTACAO MANUAL DE FUNDO DE VALA</t>
  </si>
  <si>
    <t>(COMPOSIÇÃO REPRESENTATIVA) DO SERVIÇO DE ALVENARIA DE VEDAÇÃO DE BLOCOS VAZADOS DE CONCRETO DE 14X19X39CM (ESPESSURA 14CM), PARA EDIFICAÇÃO HABITACIONAL UNIFAMILIAR (CASA) E EDIFICAÇÃO PÚBLICA PADRÃO. AF_12/2014</t>
  </si>
  <si>
    <t>CONCRETAGEM DE SAPATAS, FCK 30 MPA, COM USO DE BOMBA – LANÇAMENTO, ADENSAMENTO E ACABAMENTO. AF_11/2016</t>
  </si>
  <si>
    <t>GRADE DE FERRO-CONFORME PROJETO</t>
  </si>
  <si>
    <t xml:space="preserve">DP070 </t>
  </si>
  <si>
    <t xml:space="preserve"> APLICAÇÃO MANUAL DE PINTURA COM TINTA LÁTEX ACRÍLICA EM PAREDES, DUAS DEMÃOS. AF_06/2014</t>
  </si>
  <si>
    <t>06.02.01.01</t>
  </si>
  <si>
    <t>06.02.01.02</t>
  </si>
  <si>
    <t>06.02.01.03</t>
  </si>
  <si>
    <t>06.02.01.04</t>
  </si>
  <si>
    <t>06.02.01.05</t>
  </si>
  <si>
    <t>06.02.01.06</t>
  </si>
  <si>
    <t>06.02.01.07</t>
  </si>
  <si>
    <t>06.02.01.08</t>
  </si>
  <si>
    <t>06.02.01.09</t>
  </si>
  <si>
    <t>06.02.01.10</t>
  </si>
  <si>
    <t>06.02.01.11</t>
  </si>
  <si>
    <t>06.02.01.12</t>
  </si>
  <si>
    <t>06.02.01.13</t>
  </si>
  <si>
    <t>06.02.01.14</t>
  </si>
  <si>
    <t>PORTÃO PEDESTRES-2,10mx1,80m</t>
  </si>
  <si>
    <t xml:space="preserve">DP071 </t>
  </si>
  <si>
    <t>PORTÃO VEÍCULOS-2,70mx1,80m</t>
  </si>
  <si>
    <t xml:space="preserve">DP072 </t>
  </si>
  <si>
    <t xml:space="preserve">DP073 </t>
  </si>
  <si>
    <t>GRAMA AMENDOIM</t>
  </si>
  <si>
    <t xml:space="preserve">DP076 </t>
  </si>
  <si>
    <t>06.02.05</t>
  </si>
  <si>
    <t>PLANTIO DE VEGETAÇÃO-MUDAS</t>
  </si>
  <si>
    <t xml:space="preserve">DP077 </t>
  </si>
  <si>
    <t>06.03.04.01</t>
  </si>
  <si>
    <t>06.03.05.01</t>
  </si>
  <si>
    <t>APLICAÇÃO DE CAMADA DE PROTEÇÃO DE SOLO EM CASCA DE PINUS ROLADA GRANDE</t>
  </si>
  <si>
    <t xml:space="preserve">DP078 </t>
  </si>
  <si>
    <t>ALARME SANITÁRIO PCD</t>
  </si>
  <si>
    <t>DP084</t>
  </si>
  <si>
    <t>LUMINÁRIA LED 32W-EMBUTIR-QUADRADA</t>
  </si>
  <si>
    <t>08.01</t>
  </si>
  <si>
    <t>ENTRADA DE ENERGIA EM BAIXA TENSÃO</t>
  </si>
  <si>
    <t>Total do Grupo</t>
  </si>
  <si>
    <t>CABO DE COBRE FLEXÍVEL ISOLADO, 25 MM², ANTI-CHAMA 450/750 V, PARA DISTRIBUIÇÃO - FORNECIMENTO E INSTALAÇÃO.AF_12/2015</t>
  </si>
  <si>
    <t>TOTAL ENTRADA DE ENERGIA EM BAIXA TENSÃO</t>
  </si>
  <si>
    <t>DISJUNTOR TRIPOLAR TIPO DIN, CORRENTE NOMINAL DE 16A - FORNECIMENTO E INSTALAÇÃO. AF_04/2016</t>
  </si>
  <si>
    <t>DISPOSITIVO-DPS CLASSE I + II</t>
  </si>
  <si>
    <t xml:space="preserve">DP086 </t>
  </si>
  <si>
    <t>ELETRODUTO PVC RIGIDO ROSCAVEL 1 1/4" (32MM)</t>
  </si>
  <si>
    <t>CABO DE COBRE FLEXÍVEL ISOLADO, 16 MM², ANTI-CHAMA 450/750 V, PARA CIRCUITOS TERMINAIS - FORNECIMENTO E INSTALAÇÃO. AF_12/2015</t>
  </si>
  <si>
    <t>HASTE COOPERWELD 19X2400MM C/CONECTOR</t>
  </si>
  <si>
    <t>TERMINAL NÚ DE COMPRESSÃO 25MM2</t>
  </si>
  <si>
    <t>CAIXA P/PROT.REGISTRO TIJ.C/TAMPA(1,00X1,00X1,30M)</t>
  </si>
  <si>
    <t>ELETRODUTO AÇO GALVANIZADO MÉDIO 2" (51MM)</t>
  </si>
  <si>
    <t>ELETRODUTO FLEXÍVEL CORRUGADO, PEAD, DN 63 (2")  - FORNECIMENTO E INSTALAÇÃO. AF_04/2016</t>
  </si>
  <si>
    <t>08.02</t>
  </si>
  <si>
    <t>MONTAGEM DO QUADRO GERAL DE BAIXA TENSÃO-QGBT</t>
  </si>
  <si>
    <t>TOTAL MONTAGEM DO QUADRO GERAL DE BAIXA TENSÃO-QGBT</t>
  </si>
  <si>
    <t>08.01.01</t>
  </si>
  <si>
    <t>08.01.02</t>
  </si>
  <si>
    <t>08.01.03</t>
  </si>
  <si>
    <t>08.01.04</t>
  </si>
  <si>
    <t>08.01.05</t>
  </si>
  <si>
    <t>08.01.06</t>
  </si>
  <si>
    <t>08.01.07</t>
  </si>
  <si>
    <t>08.01.08</t>
  </si>
  <si>
    <t>08.01.09</t>
  </si>
  <si>
    <t>08.01.10</t>
  </si>
  <si>
    <t>08.01.11</t>
  </si>
  <si>
    <t>08.01.12</t>
  </si>
  <si>
    <t>08.01.13</t>
  </si>
  <si>
    <t>FORNECIM. E ASSENTAM. TUBO PEAD DN  125</t>
  </si>
  <si>
    <t>TERMINAL METALICO A PRESSAO PARA 1 CABO DE 50 MM2 - FORNECIMENTO E INSTALACAO</t>
  </si>
  <si>
    <t xml:space="preserve">73782/2 </t>
  </si>
  <si>
    <t>CAIXA ENTERRADA ELÉTRICA RETANGULAR, EM ALVENARIA COM TIJOLOS CERÂMICOS MACIÇOS, FUNDO COM BRITA, DIMENSÕES INTERNAS: 0,8X0,8X0,9 M. AF_05/2018</t>
  </si>
  <si>
    <t>DISJUNTOR TRIPOLAR TIPO DIN, CORRENTE NOMINAL DE 50A - FORNECIMENTO E INSTALAÇÃO. AF_04/2016</t>
  </si>
  <si>
    <t>DISPOSITIVO-DPS CLASSE I + II - 275V - Icc=20/40kA</t>
  </si>
  <si>
    <t xml:space="preserve">DP085 </t>
  </si>
  <si>
    <t>08.02.01</t>
  </si>
  <si>
    <t>08.02.02</t>
  </si>
  <si>
    <t>08.02.03</t>
  </si>
  <si>
    <t>08.02.04</t>
  </si>
  <si>
    <t>08.02.05</t>
  </si>
  <si>
    <t>08.02.06</t>
  </si>
  <si>
    <t>08.02.07</t>
  </si>
  <si>
    <t>08.02.08</t>
  </si>
  <si>
    <t>08.02.09</t>
  </si>
  <si>
    <t>08.02.10</t>
  </si>
  <si>
    <t>MONTAGEM DOS QUADROS DE CARGAS E DISTRIBUIÇÃO E DE FORÇA</t>
  </si>
  <si>
    <t>TOTAL MONTAGEM DOS QUADROS DE CARGAS E DISTRIBUIÇÃO E DE FORÇA</t>
  </si>
  <si>
    <t>08.03.11</t>
  </si>
  <si>
    <t>08.03.12</t>
  </si>
  <si>
    <t>08.03</t>
  </si>
  <si>
    <t>08.03.01</t>
  </si>
  <si>
    <t>08.03.02</t>
  </si>
  <si>
    <t>08.03.03</t>
  </si>
  <si>
    <t>08.03.04</t>
  </si>
  <si>
    <t>08.03.05</t>
  </si>
  <si>
    <t>08.03.06</t>
  </si>
  <si>
    <t>08.03.07</t>
  </si>
  <si>
    <t>08.03.08</t>
  </si>
  <si>
    <t>08.03.09</t>
  </si>
  <si>
    <t>08.03.10</t>
  </si>
  <si>
    <t>TERMINAL OU CONECTOR DE PRESSAO - PARA CABO 35MM2 - FORNECIMENTO E INSTALACAO</t>
  </si>
  <si>
    <t>QUADRO DE DISTRIBUICAO DE ENERGIA DE SOBREPOR, EM CHAPA METALICA, PARA 32 DISJUNTORES TERMOMAGNETICOS MONOPOLARES, COM BARRAMENTO TRIFASICO E NEUTRO, FORNECIMENTO E INSTALACAO</t>
  </si>
  <si>
    <t xml:space="preserve">74131/6 </t>
  </si>
  <si>
    <t>QUADRO DE DISTRIBUICAO DE ENERGIA DE SOBREPOR, EM CHAPA METALICA, PARA 60 DISJUNTORES TERMOMAGNETICOS MONOPOLARES, COM BARRAMENTO TRIFASICO E NEUTRO, FORNECIMENTO E INSTALACAO</t>
  </si>
  <si>
    <t xml:space="preserve">74131/8 </t>
  </si>
  <si>
    <t>DISJUNTOR MONOPOLAR TIPO DIN, CORRENTE NOMINAL DE 10A - FORNECIMENTO E INSTALAÇÃO. AF_04/2016</t>
  </si>
  <si>
    <t>DISJUNTOR BIPOLAR TIPO DIN, CORRENTE NOMINAL DE 16A - FORNECIMENTO E INSTALAÇÃO. AF_04/2016</t>
  </si>
  <si>
    <t>DISPOSITIVO-DR-2 POLOS-30mA-25/40A</t>
  </si>
  <si>
    <t>DISPOSITIVO PROTEÇÃO CONTRA SURTOS - DPS I+II</t>
  </si>
  <si>
    <t>DP086</t>
  </si>
  <si>
    <t>DP087</t>
  </si>
  <si>
    <t>08.04</t>
  </si>
  <si>
    <t xml:space="preserve"> PONTOS DE ILUMINAÇÃO E TOMADAS</t>
  </si>
  <si>
    <t>TOTAL PONTOS DE ILUMINAÇÃO E TOMADAS</t>
  </si>
  <si>
    <t>TOMADA BAIXA DE EMBUTIR (1 MÓDULO), 2P+T 20 A, INCLUINDO SUPORTE E PLACA - FORNECIMENTO E INSTALAÇÃO. AF_12/2015</t>
  </si>
  <si>
    <t>TOMADA BAIXA DE EMBUTIR (1 MÓDULO), 2P+T 10 A, INCLUINDO SUPORTE E PLACA -FORNECIMENTO E INSTALAÇÃO. AF_12/2015</t>
  </si>
  <si>
    <t>CAIXA CONDULETE 25MM C/TAMPA CEGA</t>
  </si>
  <si>
    <t>INTERRUPTOR SIMPLES (1 MÓDULO), 10A/250V, INCLUINDO SUPORTE E PLACA - FORNECIMENTO E INSTALAÇÃO. AF_12/2015</t>
  </si>
  <si>
    <t>INTERRUPTOR SIMPLES (1 MÓDULO) COM INTERRUPTOR PARALELO (1 MÓDULO), 10A/250V, INCLUINDO SUPORTE E PLACA - FORNECIMENTO E INSTALAÇÃO. AF_12/2015</t>
  </si>
  <si>
    <t>INTERRUPTOR SIMPLES (1 MÓDULO) COM INTERRUPTOR PARALELO (2 MÓDULOS), 10A/250V, INCLUINDO SUPORTE E PLACA - FORNECIMENTO E INSTALAÇÃO. AF_12/2015</t>
  </si>
  <si>
    <t>INTERRUPTOR SIMPLES (1 MÓDULO) COM 1 TOMADA DE EMBUTIR 2P+T 10 A,  INCLUINDO SUPORTE E PLACA - FORNECIMENTO E INSTALAÇÃO. AF_12/2015</t>
  </si>
  <si>
    <t>INTERRUPTOR SIMPLES (2 MÓDULOS) COM 1 TOMADA DE EMBUTIR 2P+T 10 A,  INCLUINDO SUPORTE E PLACA - FORNECIMENTO E INSTALAÇÃO. AF_12/2015</t>
  </si>
  <si>
    <t>CAIXA ESTAMPADA 2X4" (51X102MM) CHAPA 20</t>
  </si>
  <si>
    <t>CAIXA ESTAMPADA 4X4" (102X102MM) CHAPA 20</t>
  </si>
  <si>
    <t>CAIXA DE PASSAGEM AL/SIL.C/TAMPA - APARENTE 15X15CM</t>
  </si>
  <si>
    <t>COLOCAÇÃO CANALETAS DE ALUMÍNIO 73x25 C-ACESSÓRIOS</t>
  </si>
  <si>
    <t xml:space="preserve">DP091 </t>
  </si>
  <si>
    <t>COLOCAÇÃO CANALETAS DE ALUMÍNIO 73x45 C-ACESSÓRIOS</t>
  </si>
  <si>
    <t xml:space="preserve">DP092 </t>
  </si>
  <si>
    <t>CAIXA CONDULETE 25MM C/TOMADA DUPLA 2P+T</t>
  </si>
  <si>
    <t>ELETROCALHA 100X100 MM</t>
  </si>
  <si>
    <t xml:space="preserve">DP089 </t>
  </si>
  <si>
    <t xml:space="preserve"> COLOCAÇÃO PERFILADO GALVANIZADO 38x38 C/ACESSÓRIOS</t>
  </si>
  <si>
    <t>DP090</t>
  </si>
  <si>
    <t>VERGALHAO DE COBRE 1/4" (6,35MM)</t>
  </si>
  <si>
    <t>ELETRODUTO DE AÇO GALVANIZADO, CLASSE LEVE, DN 20 MM (3/4’’), APARENTE, INSTALADO EM TETO - FORNECIMENTO E INSTALAÇÃO. AF_11/2016_P</t>
  </si>
  <si>
    <t>ELETRODUTO FLEXÍVEL CORRUGADO, PEAD, DN 40 MM (1 1/4"), PARA CIRCUITOS TERMINAIS, INSTALADO EM FORRO - FORNECIMENTO E INSTALAÇÃO. AF_12/2015</t>
  </si>
  <si>
    <t>CAIXA DE INSPEÇÃO PARA ATERRAMENTO, CIRCULAR, EM POLIETILENO, DIÂMETRO INTERNO = 0,3 M. AF_05/2018</t>
  </si>
  <si>
    <t>08.04.01</t>
  </si>
  <si>
    <t>08.04.02</t>
  </si>
  <si>
    <t>08.04.03</t>
  </si>
  <si>
    <t>08.04.04</t>
  </si>
  <si>
    <t>08.04.05</t>
  </si>
  <si>
    <t>08.04.06</t>
  </si>
  <si>
    <t>08.04.07</t>
  </si>
  <si>
    <t>08.04.08</t>
  </si>
  <si>
    <t>08.04.09</t>
  </si>
  <si>
    <t>08.04.10</t>
  </si>
  <si>
    <t>08.04.11</t>
  </si>
  <si>
    <t>08.04.12</t>
  </si>
  <si>
    <t>08.04.13</t>
  </si>
  <si>
    <t>08.04.14</t>
  </si>
  <si>
    <t>08.04.15</t>
  </si>
  <si>
    <t>08.04.16</t>
  </si>
  <si>
    <t>08.04.17</t>
  </si>
  <si>
    <t>08.04.18</t>
  </si>
  <si>
    <t>08.04.19</t>
  </si>
  <si>
    <t>08.04.20</t>
  </si>
  <si>
    <t>08.04.21</t>
  </si>
  <si>
    <t>08.04.22</t>
  </si>
  <si>
    <t>08.04.23</t>
  </si>
  <si>
    <t>08.04.24</t>
  </si>
  <si>
    <t>08.05</t>
  </si>
  <si>
    <t>INSTALAÇÕES DO SISTEMA DE PROTEÇÃO CONTRA DESCARGAS ATMOSFÉRICAS - SPDA</t>
  </si>
  <si>
    <t>CONECTOR DE PARAFUSO FENDIDO EM LIGA DE COBRE COM SEPARADOR DE CABOS PARA CABO 50 MM2 - FORNECIMENTO E INSTALACAO</t>
  </si>
  <si>
    <t>TOTAL INSTALAÇÕES DO SISTEMA DE PROTEÇÃO CONTRA DESCARGAS ATMOSFÉRICAS - SPDA</t>
  </si>
  <si>
    <t>CABO GALVANIZADO A QUENTE ENCORDOADO 50mm²-MALHA DESCIDA</t>
  </si>
  <si>
    <t xml:space="preserve">DP093 </t>
  </si>
  <si>
    <t>CABO GALVANIZADO A QUENTE ENCORDOADO 70mm²-MALHA ATERRAMENTO</t>
  </si>
  <si>
    <t xml:space="preserve">DP094 </t>
  </si>
  <si>
    <t>CAIXA DE MEDIÇÃO/INSPEÇÃO SUSPENSA</t>
  </si>
  <si>
    <t xml:space="preserve">DP095 </t>
  </si>
  <si>
    <t>CAIXA DE EQUALIZAÇÃO C/BARRAMENTO-C/MÍNIMO 8 TERMINAIS-EMBUTIR</t>
  </si>
  <si>
    <t xml:space="preserve">DP096 </t>
  </si>
  <si>
    <t>SOLDA EXOTÉRMICA 50 mm²-TIPOS DIVERSOS</t>
  </si>
  <si>
    <t xml:space="preserve">DP097 </t>
  </si>
  <si>
    <t>SOLDA EXOTÉRMICA 70 mm²-TIPOS DIVERSOS</t>
  </si>
  <si>
    <t xml:space="preserve">DP098 </t>
  </si>
  <si>
    <t>CAIXA DE INSPEÇÃO PARA ATERRAMENTO, CIRCULAR, EM POLIETILENO, DIÂMETRO INTE RNO = 0,3 M. AF_05/2018</t>
  </si>
  <si>
    <t>TERMINAL OU CONECTOR DE PRESSAO - PARA CABO 6MM2 - FORNECIMENTO E INSTALACAO</t>
  </si>
  <si>
    <t xml:space="preserve"> TERMINAL OU CONECTOR DE PRESSAO - PARA CABO 16MM2 - FORNECIMENTO E INSTALACAO</t>
  </si>
  <si>
    <t>GRAMPO PARALELO EM ALUMINIO FUNDIDO OU ESTRUDADO DE 2 PARAFUSOS, PARA CABO DE 6 A 50 MM2, PASTA ANTIOXIDANTE. FORNEC E INSTALAÇÃO.</t>
  </si>
  <si>
    <t xml:space="preserve">73767/1 </t>
  </si>
  <si>
    <t>CORDOALHA DE COBRE NU 80 MM², ENTERRADA, SEM ISOLADOR - FORNECIMENTO E INSTALAÇÃO. AF_12/2017</t>
  </si>
  <si>
    <t>TERMINAL AEREO EM ACO GALVANIZADO COM BASE DE FIXACAO H = 30CM</t>
  </si>
  <si>
    <t>CABO UNIPOLAR, CL2, PVC 750V    6MM2</t>
  </si>
  <si>
    <t>CABO COBRE NU - 16MM2</t>
  </si>
  <si>
    <t>08.06</t>
  </si>
  <si>
    <t>08.05.01</t>
  </si>
  <si>
    <t>08.05.02</t>
  </si>
  <si>
    <t>08.05.03</t>
  </si>
  <si>
    <t>08.05.04</t>
  </si>
  <si>
    <t>08.05.05</t>
  </si>
  <si>
    <t>08.05.06</t>
  </si>
  <si>
    <t>08.05.07</t>
  </si>
  <si>
    <t>08.05.08</t>
  </si>
  <si>
    <t>08.05.09</t>
  </si>
  <si>
    <t>08.05.10</t>
  </si>
  <si>
    <t>08.05.11</t>
  </si>
  <si>
    <t>08.05.12</t>
  </si>
  <si>
    <t>08.05.13</t>
  </si>
  <si>
    <t>08.05.14</t>
  </si>
  <si>
    <t>08.05.15</t>
  </si>
  <si>
    <t>08.05.16</t>
  </si>
  <si>
    <t>INSTALAÇÕES DE CABEAMENTO (LÓGICA E TELEFONE)</t>
  </si>
  <si>
    <t>TOTAL INSTALAÇÕES DE CABEAMENTO (LÓGICA E TELEFONE)</t>
  </si>
  <si>
    <t>CAIXA RETANGULAR 4" X 2" MÉDIA (1,30 M DO PISO), METÁLICA, INSTALADA EM PAREDE - FORNECIMENTO E INSTALAÇÃO. AF_12/2015</t>
  </si>
  <si>
    <t>CABO ELETRÔNICO CATEGORIA 6, INSTALADO EM EDIFICAÇÃO INSTITUCIONAL - FORNECIMENTO E INSTALAÇÃO. AF_11/2019</t>
  </si>
  <si>
    <t>TOMADA DE REDE RJ45 - FORNECIMENTO E INSTALAÇÃO. AF_11/2019</t>
  </si>
  <si>
    <t>ELETRODUTO DE AÇO GALVANIZADO, CLASSE SEMI PESADO, DN 32 MM (1 1/4’’), APARENTE, INSTALADO EM PAREDE - FORNECIMENTO E INSTALAÇÃO. AF_11/2016_P</t>
  </si>
  <si>
    <t>ELETRODUTO FLEXÍVEL CORRUGADO REFORÇADO, PVC, DN 32 MM (1"), PARA CIRCUITOS TERMINAIS, INSTALADO EM FORRO - FORNECIMENTO E INSTALAÇÃO. AF_12/2015</t>
  </si>
  <si>
    <t>CONDULETE DE ALUMÍNIO, TIPO B, PARA ELETRODUTO DE AÇO GALVANIZADO DN 25 MM(1''), APARENTE - FORNECIMENTO E INSTALAÇÃO. AF_11/2016_P</t>
  </si>
  <si>
    <t>RACK 42U x19"</t>
  </si>
  <si>
    <t xml:space="preserve">DP099 </t>
  </si>
  <si>
    <t>DP100</t>
  </si>
  <si>
    <t>PATCH PANEL-12 ELEMENTOS-CATEGORIA 6</t>
  </si>
  <si>
    <t>PATCH CORD CAT 6-2,50m</t>
  </si>
  <si>
    <t xml:space="preserve">DP102 </t>
  </si>
  <si>
    <t>PATCH CORD CAT 6-1,50m</t>
  </si>
  <si>
    <t>DP103</t>
  </si>
  <si>
    <t>PATCH CORD CAT 6-1,00m</t>
  </si>
  <si>
    <t xml:space="preserve">DP104 </t>
  </si>
  <si>
    <t>DP105</t>
  </si>
  <si>
    <t>PATCH CORD CAT 6-0,60m</t>
  </si>
  <si>
    <t>COLOCAÇÃO PERFILADO GALVANIZADO 38x38 C/ACESSÓRIOS</t>
  </si>
  <si>
    <t xml:space="preserve">DP090 </t>
  </si>
  <si>
    <t>CAIXA DE ENTRADA PARA VOZ-DADOS-INTERNET-400x400x125mm</t>
  </si>
  <si>
    <t xml:space="preserve">DP101 </t>
  </si>
  <si>
    <t>CAIXA ALVENARIA 50X50X60CM/TAMPA FERRO PADRAO CEEE</t>
  </si>
  <si>
    <t>CONECTOR PARAFUSO FENDIDO 25MM2</t>
  </si>
  <si>
    <t>CABO UNIPOLAR, CL2, PVC 750V  16MM2</t>
  </si>
  <si>
    <t>08.06.01</t>
  </si>
  <si>
    <t>08.06.02</t>
  </si>
  <si>
    <t>08.06.03</t>
  </si>
  <si>
    <t>08.06.04</t>
  </si>
  <si>
    <t>08.06.05</t>
  </si>
  <si>
    <t>08.06.06</t>
  </si>
  <si>
    <t>08.06.07</t>
  </si>
  <si>
    <t>08.06.08</t>
  </si>
  <si>
    <t>08.06.09</t>
  </si>
  <si>
    <t>08.06.10</t>
  </si>
  <si>
    <t>08.06.11</t>
  </si>
  <si>
    <t>08.06.12</t>
  </si>
  <si>
    <t>08.06.13</t>
  </si>
  <si>
    <t>08.06.14</t>
  </si>
  <si>
    <t>08.06.15</t>
  </si>
  <si>
    <t>08.06.16</t>
  </si>
  <si>
    <t>08.06.17</t>
  </si>
  <si>
    <t>08.06.18</t>
  </si>
  <si>
    <t>08.06.19</t>
  </si>
  <si>
    <t>08.06.20</t>
  </si>
  <si>
    <t>08.06.21</t>
  </si>
  <si>
    <t>08.06.22</t>
  </si>
  <si>
    <t>08.06.23</t>
  </si>
  <si>
    <t>08.06.24</t>
  </si>
  <si>
    <t>MURO PLACAS PRÉ-MOLDADAS EM CONCRETO-TIPO GRADIL C-PONTAS-H=2,20m</t>
  </si>
  <si>
    <t>06.02.02.01</t>
  </si>
  <si>
    <t>06.02.03.01</t>
  </si>
  <si>
    <t>06.02.04.01</t>
  </si>
  <si>
    <t>FABRICAÇÃO, MONTAGEM E DESMONTAGEM DE FÔRMA PARA VIGA BALDRAME, EM CHAPA DE MADEIRA COMPENSADA RESINADA, E=17 MM, 2 UTILIZAÇÕES. AF_06/2017</t>
  </si>
  <si>
    <t>03.04.03.01</t>
  </si>
  <si>
    <t>03.04.03.02</t>
  </si>
  <si>
    <t>03.04.03.03</t>
  </si>
  <si>
    <t>03.04.03.04</t>
  </si>
  <si>
    <t>03.04.03.05</t>
  </si>
  <si>
    <t>03.04.03.06</t>
  </si>
  <si>
    <t>02.13.01.01</t>
  </si>
  <si>
    <t>02.13.02.01</t>
  </si>
  <si>
    <t>02.13.03.01</t>
  </si>
  <si>
    <t>02.13.04.01</t>
  </si>
  <si>
    <t>02.13.05.01</t>
  </si>
  <si>
    <t>06.03.02.01</t>
  </si>
  <si>
    <t>06.03.02.02</t>
  </si>
  <si>
    <t>06.03.03.01</t>
  </si>
  <si>
    <t>08.01.14</t>
  </si>
  <si>
    <t>CÓDIGO</t>
  </si>
  <si>
    <t>DESCRIÇÃO DOS SERVIÇOS</t>
  </si>
  <si>
    <t>MATERIAL</t>
  </si>
  <si>
    <t>MÃO DE OBRA</t>
  </si>
  <si>
    <t>TOTAL</t>
  </si>
  <si>
    <t>TOTAL GLOBAL</t>
  </si>
  <si>
    <t>__________________________________________</t>
  </si>
  <si>
    <t>01.01</t>
  </si>
  <si>
    <t>01</t>
  </si>
  <si>
    <t>02</t>
  </si>
  <si>
    <t>03</t>
  </si>
  <si>
    <t>03.01</t>
  </si>
  <si>
    <t>04</t>
  </si>
  <si>
    <t>PLANILHA RESUMO</t>
  </si>
  <si>
    <t>04.01</t>
  </si>
  <si>
    <t>04.02</t>
  </si>
  <si>
    <t>04.03</t>
  </si>
  <si>
    <t>04.04</t>
  </si>
  <si>
    <t>04.05</t>
  </si>
  <si>
    <t>04.06</t>
  </si>
  <si>
    <t>04.07</t>
  </si>
  <si>
    <t>04.08</t>
  </si>
  <si>
    <t>04.09</t>
  </si>
  <si>
    <t>04.10</t>
  </si>
  <si>
    <t>04.11</t>
  </si>
  <si>
    <t>04.12</t>
  </si>
  <si>
    <t>04.13</t>
  </si>
  <si>
    <t>SANITÁRIOS – LOUÇAS E EQUIPAMENTOS</t>
  </si>
  <si>
    <t>TOTAL SANITÁRIOS – LOUÇAS E EQUIPAMENTOS</t>
  </si>
  <si>
    <t>05</t>
  </si>
  <si>
    <t>06</t>
  </si>
  <si>
    <t>06.01</t>
  </si>
  <si>
    <t>06.02</t>
  </si>
  <si>
    <t>06.03</t>
  </si>
  <si>
    <t>06.04</t>
  </si>
  <si>
    <t>07</t>
  </si>
  <si>
    <t>08</t>
  </si>
  <si>
    <t>TIMBRE DA EMPRESA</t>
  </si>
  <si>
    <t>CRONOGRAMA FÍSICO-FINANCEIRO</t>
  </si>
  <si>
    <t>MÊS 01</t>
  </si>
  <si>
    <t>MÊS 02</t>
  </si>
  <si>
    <t>MÊS 03</t>
  </si>
  <si>
    <t>MÊS 04</t>
  </si>
  <si>
    <t>MÊS 05</t>
  </si>
  <si>
    <t>MÊS 06</t>
  </si>
  <si>
    <t>MÊS 07</t>
  </si>
  <si>
    <t>MÊS 08</t>
  </si>
  <si>
    <t>MÊS 09</t>
  </si>
  <si>
    <t>MÊS 10</t>
  </si>
  <si>
    <t>MÊS 11</t>
  </si>
  <si>
    <t>MÊS 12</t>
  </si>
  <si>
    <t>%</t>
  </si>
  <si>
    <t>R$</t>
  </si>
  <si>
    <t>TOTAL ACUMULADO</t>
  </si>
  <si>
    <t>MÊS 13</t>
  </si>
  <si>
    <t>09</t>
  </si>
  <si>
    <t>CUMEEIRA PARA TELHA ACO ZINCADO ONDULADA/TRAPEZOIDAL</t>
  </si>
  <si>
    <t>TOTAL ORÇAMENTO</t>
  </si>
  <si>
    <t>Fornecimento e instalação de poste de iluminação para jardim, corpo de aço na cor preta,  LED 78W - cf. especificação</t>
  </si>
  <si>
    <t>CAIXA ENTRADA DE DISTRIBUICAO-CED.-600X2100X300MM</t>
  </si>
  <si>
    <t>REVESTIMENTO CERÂMICO PARA PISO COM PLACAS TIPO PORCELANATO DE DIMENSÕES 60X60 CM APLICADA EM AMBIENTES DE ÁREA MAIOR QUE 10 M². AF_06/2014</t>
  </si>
  <si>
    <t>REVESTIMENTO CERÂMICO PARA PISO COM PLACAS TIPO PORCELANATO DE DIMENSÕES 60X60 CM APLICADA EM AMBIENTES DE ÁREA ENTRE 5 M² E 10 M². AF_06/2014</t>
  </si>
  <si>
    <t xml:space="preserve">Execução de contrapisos para aplicação de piso em porcelanato                                                                                                        </t>
  </si>
  <si>
    <t>Execução de contrapisos em argamassa impermeabilizante para aplicação de piso em porcelanato, com caimentos</t>
  </si>
  <si>
    <t>04.01.03.02</t>
  </si>
  <si>
    <t>04.01.06</t>
  </si>
  <si>
    <t>04.01.06.01</t>
  </si>
  <si>
    <t>ARGAMASSA TRAÇO 1:4 (EM VOLUME DE CIMENTO E AREIA MÉDIA ÚMIDA) PARA CONTRAPISO, PREPARO MECÂNICO COM BETONEIRA 600 L. AF_08/2019</t>
  </si>
  <si>
    <t>ARGAMASSA TRAÇO 1:4 (EM VOLUME DE CIMENTO E AREIA MÉDIA ÚMIDA) PARA CONTRAPISO, COM IMPERMEABILIZANTE, PREPARO MECÂNICO COM BETONEIRA 600 L. AF_08/2019</t>
  </si>
  <si>
    <t>DP011-1</t>
  </si>
  <si>
    <t>Parede com placas de gesso acartonado (drywall), para uso interno, com duas faces simples e estrutura metálica com guias simples, com vãos</t>
  </si>
  <si>
    <t>PAREDE COM PLACAS DE GESSO ACARTONADO (DRYWALL), PARA USO INTERNO, COM DUAS FACES SIMPLES E ESTRUTURA METÁLICA COM GUIAS SIMPLES, COM VÃOS AF_06/2017_P</t>
  </si>
  <si>
    <t>EMBOCO CI-CA-AR 1:2:8-10MM COM BETONEIRA</t>
  </si>
  <si>
    <t>04.05.01.01.01</t>
  </si>
  <si>
    <t>04.05.01.01.02</t>
  </si>
  <si>
    <t>04.05.01.01.03</t>
  </si>
  <si>
    <t>Fornecimento e aplicação de fundo preparador, de massa corrida e pintura com tinta acrílica na cor branca em superfícies de teto de gesso</t>
  </si>
  <si>
    <t>04.05.01.02.01</t>
  </si>
  <si>
    <t>04.05.01.02.02</t>
  </si>
  <si>
    <t>04.05.01.02.03</t>
  </si>
  <si>
    <t>Pintura de esquadrias de madeira com tinta esmalte, incluindo preparação da superfície</t>
  </si>
  <si>
    <t>04.05.01.03.01</t>
  </si>
  <si>
    <t>04.05.02</t>
  </si>
  <si>
    <t>Fornecimento e aplicação de fundo preparador, de massa corrida e pintura com tinta acrílica na cor branca em paredes internas  (de blocos de concreto rebocadas e de gesso acartonado)</t>
  </si>
  <si>
    <t>Fornecimento e aplicação de fundo preparador, de massa corrida e pintura com tinta acrílica na cor branca em paredes externas</t>
  </si>
  <si>
    <t>04.05.02.01.01</t>
  </si>
  <si>
    <t>04.05.02.01.02</t>
  </si>
  <si>
    <t>04.05.02.01.03</t>
  </si>
  <si>
    <t>Fornecimento e instalação de estrutura para telhado, em cantoneiras metálicas, conforme especificação e projeto de estruturas</t>
  </si>
  <si>
    <t>Fornecimento e instalação de telhas metálicas perfil trapezoidal, incluso cumeeiras e algerozes, de calha metálica para cobertura do prédio e para volume da caixa d'água, perfil retangular, incluso fixações, algerozes e complementos, de calha metálica para marquises, perfil retangular, incluso fixações, algerozes e complementos e de ralos hemisféricos para calhas metálicas, incluso complementos até a ligação com os coletores verticais, conforme especificações e projeto</t>
  </si>
  <si>
    <t>PARACICLOS METÁLICOS-BLOCOS DE FIXAÇÃO DE CONCRETO-CONFORME ESPECIFICAÇÕES</t>
  </si>
  <si>
    <t xml:space="preserve">Fornecimento e instalação de vaso sanitário com caixa acoplada, com botão de economia de água, cor branca, incluindo instalações hidráulicas e complementos                                                                                                                               </t>
  </si>
  <si>
    <t>Vaso sanitário para Sanitários de PPDs (com altura diferenciada e SEM abertura frontal), com caixa acoplada, com botão de economia de água, cor branca, incluindo instalações hidráulicas e complementos</t>
  </si>
  <si>
    <t>DP038</t>
  </si>
  <si>
    <t>VASO SANITÁRIO SIFONADO COM CAIXA ACOPLADA LOUÇA BRANCA - PADRÃO MÉDIO, INCLUSO ENGATE FLEXÍVEL EM METAL CROMADO, 1/2  X 40CM - FORNECIMENTO E INSTALAÇÃO. AF_01/2020</t>
  </si>
  <si>
    <t xml:space="preserve">VASO SANITÁRIO SIFONADO DE PPDs (COM ALTURA DIFERENCIADA-SEM ABERTURA FRONTAL), COM CAIXA ACOPLADA LOUÇA BRANCA-PADRÃO MÉDIO, INCLUSO ENGATE FLEXÍVEL EM METAL CROMADO, 1/2  X 40CM-FORNECIMENTO-INSTALAÇÃO. </t>
  </si>
  <si>
    <t>LUMINÁRIA LED 12W-TIPO ARANDELA METAL/VIDRO-EMBUTIR-CIRCULAR</t>
  </si>
  <si>
    <t>LUMINÁRIA LED 6W-SOBREPOR-RETANGULAR</t>
  </si>
  <si>
    <t>LUMINÁRIA LED 19W-EMBUTIR-QUADRADA</t>
  </si>
  <si>
    <t>LUMINÁRIA LED 78W C/POSTE-COR PRETA-APARENTE</t>
  </si>
  <si>
    <t>Fornecimento e instalação de luminária sistema LED para área interna, 19W, quadrada, de embutir, na cor branca – cf. especificação</t>
  </si>
  <si>
    <t>Fornecimento e instalação de luminária sistema LED para área interna, 6W, retangular, de embutir, na cor branca – cf. especificação</t>
  </si>
  <si>
    <t>Fornecimento e instalação de luminária LED 12W tipo arandela em metal e vidro, para áreas externas, circular, de embutir - cf especificação</t>
  </si>
  <si>
    <t>Fornecimento e instalação de luminária sistema LED para área interna, 32W, quadrada, de embutir, na cor branca– cf. especificação</t>
  </si>
  <si>
    <t>Total Execução e preparo de canteiros para plantio de árvores de médio porte, incluso escavação de cova, substituição de camada de solo e fornecimento de terra preta</t>
  </si>
  <si>
    <t>06.03.02.03</t>
  </si>
  <si>
    <t>06.03.02.04</t>
  </si>
  <si>
    <t>Fornecimento e plantio de vegetação composta por MOREIA ( dietes bicolor), distribuição conforme projeto, incluso manutenção por três meses - 68 mudas</t>
  </si>
  <si>
    <t>Fornecimento e plantio de vegetação composta por CLOROFITO ( clorophitus), distribuição conforma projeto, incluso manutenção por três meses - 90 mudas</t>
  </si>
  <si>
    <t>Fornecimento e plantio de vegetação composta por AGAPANTO (agapanthus africanus), distribuição e projeto, incluso manutenção por três meses - 31 mudas</t>
  </si>
  <si>
    <t>Fornecimento e plantio de mudas de ÁRVORE PATA DE VACA (Bauhinia forficata), incluso estaqueamento, distribuição conforme projeto, incluso manutenção por três meses - 7 mudas</t>
  </si>
  <si>
    <t>Total Plantio de Vegetação Composta por MOREIA, CLOROFITO, AGAPANTO e ÁRVORE PATA DE VACA</t>
  </si>
  <si>
    <t xml:space="preserve">PORTA DUPLA DE ALUMÍNIO DE ABRIR 160X260CM (PE01), COM BANDEIRA SUPERIOR FIXA, COM VIDROS, INCLUSO MONTANTES E BATENTES, FERRAGENS E FECHADURAS, PINTURA ELETROSTÁTICA NA COR BRANCA. FIXAÇÃO COM PARAFUSOS. FORNECIMENTO E INSTALAÇÃO. </t>
  </si>
  <si>
    <t xml:space="preserve">PORTA DE ALUMÍNIO DE ABRIR COM LAMBRI 80X260CM (PE03) , COM BANDEIRA SUPERIOR FIXA COM VIDROS, INCLUSO MONTANTES E BATENTES, FERRAGENS E FECHADURAS, PINTURA ELETROSTÁTICA NA COR BRANCA. FIXAÇÃO COM PARAFUSOS - FORNECIMENTO E INSTALAÇÃO. </t>
  </si>
  <si>
    <t xml:space="preserve">PORTA EM ALUMÍNIO DE ABRIR TIPO VENEZIANA 80X260CM (PE04), COM BANDEIRA SUPERIOR FIXA COM VIDROS, INCLUSO MONTANTES E BATENTES, FERRAGENS E FECHADURAS, PINTURA ELETROSTÁTICA NA COR BRANCA. FIXAÇÃO COM PARAFUSOS - FORNECIMENTO E INSTALAÇÃO. </t>
  </si>
  <si>
    <t xml:space="preserve">JANELA DE ALUMÍNIO COMPOSTA POR PAINÉL MAXIM-AR E POR PAINÉIS FIXOS, 60X260CM (PJ01), TODOS COM VIDROS, INCLUSO MONTANTES E BATENTES, FERRAGENS E FECHADURAS, PINTURA ELETROSTÁTICA NA COR BRANCA. FIXAÇÃO COM PARAFUSOS - FORNECIMENTO E INSTALAÇÃO. 
</t>
  </si>
  <si>
    <t xml:space="preserve">JANELA DE ALUMÍNIO COMPOSTA POR PAINÉL MAXIM-AR COM VIDROS E COM PAINÉL FIXO, 80X160CM (JA01), INCLUSO MONTANTES E BATENTES, FERRAGENS E FECHADURAS, PINTURA ELETROSTÁTICA NA COR BRANCA. FIXAÇÃO COM PARAFUSOS - FORNECIMENTO E INSTALAÇÃO. </t>
  </si>
  <si>
    <t xml:space="preserve">JANELA DE ALUMÍNIO COMPOSTA POR PAINÉL MAXIM-AR 80X50CM COM VIDROS E POR PAINÉL VENEZIANADO, 50X100CM (JA02), INCLUSO MONTANTES E BATENTES, FERRAGENS E FECHADURAS, PINTURA ELETROSTÁTICA NA COR BRANCA. FIXAÇÃO COM PARAFUSOS - FORNECIMENTO E INSTALAÇÃO. </t>
  </si>
  <si>
    <t>JANELA DE ALUMÍNIO COMPOSTA P/PAINÉIS  COM VIDROS FIXOS, 120X192CM (JA03), INCLUSO MONTANTES E BATENTES, FERRAGENS E FECHADURAS, PINTURA ELETROSTÁTICA NA COR BRANCA. FIXAÇÃO COM PARAFUSOS - FORNECIMENTO E INSTALAÇÃO.</t>
  </si>
  <si>
    <t>DP106</t>
  </si>
  <si>
    <t>CABO DE COBRE FLEXÍVEL ISOLADO, 50 MM², ANTI-CHAMA 0,6/1,0 KV, PARA DISTRIBUIÇÃO - FORNECIMENTO E INSTALAÇÃO. AF_12/2015</t>
  </si>
  <si>
    <t>DP108</t>
  </si>
  <si>
    <t>DP107</t>
  </si>
  <si>
    <t>QUADRO DISTRIBUICAO CHAPA 18-ATE  24 DISJUNTORES</t>
  </si>
  <si>
    <t>DISJUNTOR TRIPOLAR TIPO DIN 125A, FORNECIMENTO E INSTALACAO</t>
  </si>
  <si>
    <t>DP109</t>
  </si>
  <si>
    <t>DP088-1</t>
  </si>
  <si>
    <t>DISJUNTOR TRIPOLAR TIPO DIN, CORRENTE NOMINAL DE 100A - FORNECIMENTO E INSTALAÇÃO.</t>
  </si>
  <si>
    <t>DP111</t>
  </si>
  <si>
    <t>DP110</t>
  </si>
  <si>
    <t>DP112</t>
  </si>
  <si>
    <t>DP113</t>
  </si>
  <si>
    <t>DP115</t>
  </si>
  <si>
    <t>CABO DE COBRE FLEXÍVEL ISOLADO, 2,5 MM², ANTI-CHAMA 450/750 V, PARA CIRCUITOS TERMINAIS - FORNECIMENTO E INSTALAÇÃO. NÃO HALOGENADO</t>
  </si>
  <si>
    <t>CABO DE COBRE FLEXÍVEL ISOLADO, 25 MM², ANTI-CHAMA 0,6/1,0 KV, PARA DISTRIBUIÇÃO - FORNECIMENTO E INSTALAÇÃO. NÃO HALOGENADO</t>
  </si>
  <si>
    <t>CABO DE COBRE FLEXÍVEL ISOLADO, 10 MM², ANTI-CHAMA 0,6/1,0 KV, PARA DISTRIBUIÇÃO - FORNECIMENTO E INSTALAÇÃO. NÃO HALOGENADO</t>
  </si>
  <si>
    <t>CABO DE COBRE FLEXÍVEL ISOLADO, 2,5 MM², ANTI-CHAMA 0,6/1,0 KV, PARA CIRCUITOS TERMINAIS - FORNECIMENTO E INSTALAÇÃO. NÃO HALOGENADO</t>
  </si>
  <si>
    <t>CABO DE COBRE FLEXÍVEL ISOLADO, 4 MM², ANTI-CHAMA 450/750 V, PARA CIRCUITOS TERMINAIS - FORNECIMENTO E INSTALAÇÃO. NÃO HALOGENADO</t>
  </si>
  <si>
    <t>DP114</t>
  </si>
  <si>
    <t>CABO DE COBRE RÍGIDO ISOLADO, 2,5 MM², ANTI-CHAMA 450/750 V, PARA CIRCUITOS TERMINAIS - FORNECIMENTO E INSTALAÇÃO. NÃO HALOGENADO</t>
  </si>
  <si>
    <t xml:space="preserve">CHAVE SECCIONADORA TRIPOLAR 3X160A </t>
  </si>
  <si>
    <t>DP116</t>
  </si>
  <si>
    <t xml:space="preserve">DP117 </t>
  </si>
  <si>
    <t>DP118</t>
  </si>
  <si>
    <t>08.04.25</t>
  </si>
  <si>
    <t>08.04.26</t>
  </si>
  <si>
    <t>PORTA EQUIPAMENTO PARA CANALETAS ALUMÍNIO-2 TOMADAS ENERGIA-COMPLETA</t>
  </si>
  <si>
    <t>PORTA EQUIPAMENTO PARA CANALETAS ALUMÍNIO-3 TOMADAS ENERGIA-COMPLETA</t>
  </si>
  <si>
    <t>PORTA EQUIPAMENTO PARA CANALETAS ALUMÍNIO-1 TOMADA ENERGIA + 1 TOMADA RJ45-COMPLETA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</si>
</sst>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0"/>
    <numFmt numFmtId="165" formatCode="00\.00"/>
    <numFmt numFmtId="166" formatCode="00\.00\.00"/>
    <numFmt numFmtId="167" formatCode="###,###,##0.00"/>
    <numFmt numFmtId="168" formatCode="000.00"/>
    <numFmt numFmtId="169" formatCode="00.00"/>
    <numFmt numFmtId="170" formatCode="&quot;R$&quot;\ #,##0.00"/>
    <numFmt numFmtId="171" formatCode="_(* #,##0.0000_);_(* \(#,##0.0000\);_(* \-??_);_(@_)"/>
    <numFmt numFmtId="172" formatCode="_(* #,##0.00_);_(* \(#,##0.00\);_(* \-??_);_(@_)"/>
  </numFmts>
  <fonts count="37" x14ac:knownFonts="1">
    <font>
      <sz val="10"/>
      <name val="Arial"/>
      <family val="2"/>
      <charset val="1"/>
    </font>
    <font>
      <sz val="12"/>
      <name val="Times New Roman"/>
      <family val="1"/>
      <charset val="1"/>
    </font>
    <font>
      <sz val="12"/>
      <name val="Arial"/>
      <family val="2"/>
      <charset val="1"/>
    </font>
    <font>
      <b/>
      <sz val="22"/>
      <name val="Arial"/>
      <family val="2"/>
      <charset val="1"/>
    </font>
    <font>
      <b/>
      <sz val="12"/>
      <name val="Arial"/>
      <family val="2"/>
      <charset val="1"/>
    </font>
    <font>
      <b/>
      <sz val="12"/>
      <name val="Arial"/>
      <family val="2"/>
    </font>
    <font>
      <b/>
      <sz val="11"/>
      <color rgb="FFFA7D00"/>
      <name val="Calibri"/>
      <family val="2"/>
      <scheme val="minor"/>
    </font>
    <font>
      <sz val="12"/>
      <color rgb="FFFF0000"/>
      <name val="Arial"/>
      <family val="2"/>
      <charset val="1"/>
    </font>
    <font>
      <sz val="12"/>
      <name val="Arial"/>
      <family val="2"/>
    </font>
    <font>
      <b/>
      <sz val="16"/>
      <name val="Arial"/>
      <family val="2"/>
      <charset val="1"/>
    </font>
    <font>
      <sz val="10"/>
      <name val="Arial"/>
      <family val="2"/>
      <charset val="1"/>
    </font>
    <font>
      <sz val="11"/>
      <name val="Arial"/>
      <family val="2"/>
      <charset val="1"/>
    </font>
    <font>
      <b/>
      <sz val="11"/>
      <color theme="1"/>
      <name val="Arial"/>
      <family val="2"/>
    </font>
    <font>
      <b/>
      <sz val="12"/>
      <color theme="1"/>
      <name val="Arial"/>
      <family val="2"/>
    </font>
    <font>
      <sz val="11"/>
      <color theme="1"/>
      <name val="Arial"/>
      <family val="2"/>
    </font>
    <font>
      <sz val="11"/>
      <color rgb="FF000000"/>
      <name val="Calibri"/>
      <family val="2"/>
      <charset val="1"/>
    </font>
    <font>
      <b/>
      <sz val="11"/>
      <name val="Arial"/>
      <family val="2"/>
    </font>
    <font>
      <sz val="10"/>
      <name val="Arial"/>
      <family val="2"/>
    </font>
    <font>
      <sz val="10"/>
      <name val="Times New Roman"/>
      <family val="1"/>
      <charset val="1"/>
    </font>
    <font>
      <b/>
      <sz val="10"/>
      <name val="Arial"/>
      <family val="2"/>
      <charset val="1"/>
    </font>
    <font>
      <sz val="11"/>
      <name val="Arial"/>
      <family val="2"/>
    </font>
    <font>
      <b/>
      <sz val="10"/>
      <name val="Arial"/>
      <family val="2"/>
    </font>
    <font>
      <sz val="11"/>
      <name val="Times New Roman"/>
      <family val="1"/>
      <charset val="1"/>
    </font>
    <font>
      <b/>
      <sz val="12"/>
      <name val="Times New Roman"/>
      <family val="1"/>
      <charset val="1"/>
    </font>
    <font>
      <b/>
      <sz val="11"/>
      <color theme="1"/>
      <name val="Calibri"/>
      <family val="2"/>
      <scheme val="minor"/>
    </font>
    <font>
      <b/>
      <sz val="10"/>
      <color theme="1"/>
      <name val="Calibri"/>
      <family val="2"/>
      <scheme val="minor"/>
    </font>
    <font>
      <b/>
      <sz val="10"/>
      <name val="Calibri"/>
      <family val="2"/>
      <scheme val="minor"/>
    </font>
    <font>
      <sz val="10"/>
      <color theme="1"/>
      <name val="Calibri"/>
      <family val="2"/>
      <scheme val="minor"/>
    </font>
    <font>
      <sz val="10"/>
      <name val="Calibri"/>
      <family val="2"/>
      <scheme val="minor"/>
    </font>
    <font>
      <b/>
      <sz val="11"/>
      <color rgb="FFFF0000"/>
      <name val="Calibri"/>
      <family val="2"/>
      <scheme val="minor"/>
    </font>
    <font>
      <sz val="10"/>
      <name val="Calibri"/>
      <family val="2"/>
      <charset val="1"/>
    </font>
    <font>
      <sz val="10"/>
      <name val="Courier"/>
      <family val="3"/>
    </font>
    <font>
      <sz val="16"/>
      <name val="Arial"/>
      <family val="2"/>
    </font>
    <font>
      <b/>
      <sz val="16"/>
      <name val="Arial"/>
      <family val="2"/>
    </font>
    <font>
      <b/>
      <sz val="22"/>
      <name val="Arial"/>
      <family val="2"/>
    </font>
    <font>
      <sz val="10"/>
      <color rgb="FFFF0000"/>
      <name val="Arial"/>
      <family val="2"/>
    </font>
    <font>
      <sz val="12"/>
      <color rgb="FFFF0000"/>
      <name val="Arial"/>
      <family val="2"/>
    </font>
  </fonts>
  <fills count="13">
    <fill>
      <patternFill patternType="none"/>
    </fill>
    <fill>
      <patternFill patternType="gray125"/>
    </fill>
    <fill>
      <patternFill patternType="solid">
        <fgColor rgb="FFC0C0C0"/>
        <bgColor rgb="FFCCCCCC"/>
      </patternFill>
    </fill>
    <fill>
      <patternFill patternType="solid">
        <fgColor rgb="FFCCCCCC"/>
        <bgColor rgb="FFC0C0C0"/>
      </patternFill>
    </fill>
    <fill>
      <patternFill patternType="solid">
        <fgColor rgb="FFE6E6E6"/>
        <bgColor rgb="FFFFFFCC"/>
      </patternFill>
    </fill>
    <fill>
      <patternFill patternType="solid">
        <fgColor rgb="FFF2F2F2"/>
      </patternFill>
    </fill>
    <fill>
      <patternFill patternType="solid">
        <fgColor rgb="FFFFFFFF"/>
        <bgColor rgb="FFFFFFCC"/>
      </patternFill>
    </fill>
    <fill>
      <patternFill patternType="solid">
        <fgColor theme="0" tint="-0.14999847407452621"/>
        <bgColor indexed="64"/>
      </patternFill>
    </fill>
    <fill>
      <patternFill patternType="solid">
        <fgColor rgb="FFFFFF00"/>
        <bgColor indexed="64"/>
      </patternFill>
    </fill>
    <fill>
      <patternFill patternType="solid">
        <fgColor theme="6"/>
        <bgColor rgb="FFB2B2B2"/>
      </patternFill>
    </fill>
    <fill>
      <patternFill patternType="solid">
        <fgColor theme="6" tint="0.59999389629810485"/>
        <bgColor indexed="64"/>
      </patternFill>
    </fill>
    <fill>
      <patternFill patternType="solid">
        <fgColor theme="2"/>
        <bgColor indexed="64"/>
      </patternFill>
    </fill>
    <fill>
      <patternFill patternType="solid">
        <fgColor theme="6"/>
        <bgColor indexed="64"/>
      </patternFill>
    </fill>
  </fills>
  <borders count="52">
    <border>
      <left/>
      <right/>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thin">
        <color indexed="64"/>
      </right>
      <top style="hair">
        <color auto="1"/>
      </top>
      <bottom style="hair">
        <color auto="1"/>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top/>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hair">
        <color auto="1"/>
      </left>
      <right/>
      <top style="hair">
        <color auto="1"/>
      </top>
      <bottom style="thin">
        <color indexed="64"/>
      </bottom>
      <diagonal/>
    </border>
    <border>
      <left style="thin">
        <color indexed="64"/>
      </left>
      <right style="thin">
        <color indexed="64"/>
      </right>
      <top style="hair">
        <color auto="1"/>
      </top>
      <bottom style="hair">
        <color auto="1"/>
      </bottom>
      <diagonal/>
    </border>
    <border>
      <left style="thin">
        <color indexed="64"/>
      </left>
      <right/>
      <top style="thin">
        <color indexed="64"/>
      </top>
      <bottom/>
      <diagonal/>
    </border>
    <border>
      <left style="hair">
        <color auto="1"/>
      </left>
      <right style="hair">
        <color auto="1"/>
      </right>
      <top style="hair">
        <color auto="1"/>
      </top>
      <bottom/>
      <diagonal/>
    </border>
    <border>
      <left/>
      <right style="thin">
        <color indexed="64"/>
      </right>
      <top/>
      <bottom/>
      <diagonal/>
    </border>
    <border>
      <left/>
      <right/>
      <top style="thin">
        <color indexed="64"/>
      </top>
      <bottom/>
      <diagonal/>
    </border>
    <border>
      <left/>
      <right/>
      <top/>
      <bottom style="hair">
        <color auto="1"/>
      </bottom>
      <diagonal/>
    </border>
    <border>
      <left/>
      <right style="thin">
        <color indexed="64"/>
      </right>
      <top style="hair">
        <color auto="1"/>
      </top>
      <bottom style="hair">
        <color auto="1"/>
      </bottom>
      <diagonal/>
    </border>
    <border>
      <left/>
      <right style="thin">
        <color indexed="64"/>
      </right>
      <top/>
      <bottom style="hair">
        <color auto="1"/>
      </bottom>
      <diagonal/>
    </border>
    <border>
      <left/>
      <right style="hair">
        <color auto="1"/>
      </right>
      <top style="hair">
        <color auto="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auto="1"/>
      </top>
      <bottom style="thin">
        <color indexed="64"/>
      </bottom>
      <diagonal/>
    </border>
    <border>
      <left/>
      <right/>
      <top style="hair">
        <color auto="1"/>
      </top>
      <bottom style="hair">
        <color auto="1"/>
      </bottom>
      <diagonal/>
    </border>
    <border>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auto="1"/>
      </bottom>
      <diagonal/>
    </border>
    <border>
      <left/>
      <right style="thin">
        <color indexed="64"/>
      </right>
      <top/>
      <bottom style="thin">
        <color indexed="64"/>
      </bottom>
      <diagonal/>
    </border>
    <border>
      <left style="thin">
        <color indexed="64"/>
      </left>
      <right/>
      <top style="hair">
        <color auto="1"/>
      </top>
      <bottom style="hair">
        <color auto="1"/>
      </bottom>
      <diagonal/>
    </border>
    <border>
      <left style="thin">
        <color indexed="64"/>
      </left>
      <right/>
      <top style="hair">
        <color auto="1"/>
      </top>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thin">
        <color rgb="FF7F7F7F"/>
      </top>
      <bottom style="thin">
        <color rgb="FF7F7F7F"/>
      </bottom>
      <diagonal/>
    </border>
    <border>
      <left style="thin">
        <color indexed="64"/>
      </left>
      <right style="thin">
        <color indexed="64"/>
      </right>
      <top style="hair">
        <color auto="1"/>
      </top>
      <bottom/>
      <diagonal/>
    </border>
    <border>
      <left/>
      <right/>
      <top style="hair">
        <color auto="1"/>
      </top>
      <bottom/>
      <diagonal/>
    </border>
    <border>
      <left style="thin">
        <color indexed="64"/>
      </left>
      <right style="hair">
        <color auto="1"/>
      </right>
      <top style="thin">
        <color indexed="64"/>
      </top>
      <bottom style="thin">
        <color indexed="64"/>
      </bottom>
      <diagonal/>
    </border>
    <border>
      <left/>
      <right style="thin">
        <color indexed="64"/>
      </right>
      <top style="thin">
        <color indexed="64"/>
      </top>
      <bottom/>
      <diagonal/>
    </border>
    <border>
      <left/>
      <right style="thin">
        <color indexed="64"/>
      </right>
      <top style="hair">
        <color auto="1"/>
      </top>
      <bottom/>
      <diagonal/>
    </border>
    <border>
      <left/>
      <right style="thin">
        <color indexed="64"/>
      </right>
      <top style="hair">
        <color indexed="64"/>
      </top>
      <bottom style="thin">
        <color indexed="64"/>
      </bottom>
      <diagonal/>
    </border>
    <border>
      <left/>
      <right/>
      <top/>
      <bottom style="medium">
        <color indexed="64"/>
      </bottom>
      <diagonal/>
    </border>
  </borders>
  <cellStyleXfs count="6">
    <xf numFmtId="0" fontId="0" fillId="0" borderId="0"/>
    <xf numFmtId="0" fontId="6" fillId="5" borderId="6" applyNumberFormat="0" applyAlignment="0" applyProtection="0"/>
    <xf numFmtId="9" fontId="10" fillId="0" borderId="0" applyFont="0" applyFill="0" applyBorder="0" applyAlignment="0" applyProtection="0"/>
    <xf numFmtId="0" fontId="15" fillId="0" borderId="0"/>
    <xf numFmtId="43" fontId="10" fillId="0" borderId="0" applyFont="0" applyFill="0" applyBorder="0" applyAlignment="0" applyProtection="0"/>
    <xf numFmtId="39" fontId="31" fillId="0" borderId="0"/>
  </cellStyleXfs>
  <cellXfs count="486">
    <xf numFmtId="0" fontId="0" fillId="0" borderId="0" xfId="0"/>
    <xf numFmtId="0" fontId="1" fillId="0" borderId="0" xfId="0" applyFont="1" applyAlignment="1">
      <alignment vertical="center"/>
    </xf>
    <xf numFmtId="164" fontId="1" fillId="0" borderId="0" xfId="0" applyNumberFormat="1" applyFont="1" applyAlignment="1">
      <alignment horizontal="center" vertical="center"/>
    </xf>
    <xf numFmtId="0" fontId="1" fillId="0" borderId="0" xfId="0" applyFont="1" applyAlignment="1">
      <alignment horizontal="center" vertical="center"/>
    </xf>
    <xf numFmtId="4" fontId="1" fillId="0" borderId="0" xfId="0" applyNumberFormat="1" applyFont="1" applyAlignment="1">
      <alignment horizontal="center" vertical="center"/>
    </xf>
    <xf numFmtId="0" fontId="2" fillId="0" borderId="1" xfId="0" applyFont="1" applyBorder="1" applyAlignment="1">
      <alignment horizontal="center" vertical="center"/>
    </xf>
    <xf numFmtId="4" fontId="2" fillId="0" borderId="1" xfId="0" applyNumberFormat="1" applyFont="1" applyBorder="1" applyAlignment="1">
      <alignment horizontal="center" vertical="center"/>
    </xf>
    <xf numFmtId="0" fontId="2" fillId="0" borderId="0" xfId="0" applyFont="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4" fontId="2" fillId="0" borderId="1" xfId="0" applyNumberFormat="1" applyFont="1" applyBorder="1" applyAlignment="1">
      <alignment horizontal="center" vertical="center" wrapText="1"/>
    </xf>
    <xf numFmtId="0" fontId="0" fillId="0" borderId="0" xfId="0" applyFont="1"/>
    <xf numFmtId="0" fontId="1" fillId="0" borderId="0" xfId="0" applyFont="1" applyFill="1" applyAlignment="1">
      <alignment vertical="center"/>
    </xf>
    <xf numFmtId="0" fontId="0" fillId="0" borderId="0" xfId="0" applyFont="1" applyFill="1"/>
    <xf numFmtId="0" fontId="1" fillId="0" borderId="0" xfId="0" applyFont="1" applyAlignment="1">
      <alignment vertical="center" wrapText="1"/>
    </xf>
    <xf numFmtId="0" fontId="0" fillId="0" borderId="0" xfId="0" applyFont="1" applyBorder="1"/>
    <xf numFmtId="0" fontId="2" fillId="0" borderId="3" xfId="0" applyFont="1" applyBorder="1" applyAlignment="1">
      <alignment vertical="center" wrapText="1"/>
    </xf>
    <xf numFmtId="14" fontId="1" fillId="0" borderId="0" xfId="0" applyNumberFormat="1" applyFont="1" applyAlignment="1">
      <alignment vertical="center"/>
    </xf>
    <xf numFmtId="14" fontId="1" fillId="0" borderId="0" xfId="0" applyNumberFormat="1" applyFont="1" applyFill="1" applyAlignment="1">
      <alignment vertical="center"/>
    </xf>
    <xf numFmtId="0" fontId="2" fillId="0" borderId="9" xfId="0" applyFont="1" applyBorder="1" applyAlignment="1">
      <alignment vertical="center" wrapText="1"/>
    </xf>
    <xf numFmtId="0" fontId="8" fillId="0" borderId="0" xfId="0" applyFont="1"/>
    <xf numFmtId="0" fontId="5" fillId="0" borderId="0" xfId="0" applyFont="1" applyAlignment="1">
      <alignment vertical="center"/>
    </xf>
    <xf numFmtId="14" fontId="16" fillId="0" borderId="0" xfId="0" applyNumberFormat="1" applyFont="1" applyAlignment="1">
      <alignment horizontal="center"/>
    </xf>
    <xf numFmtId="0" fontId="5" fillId="0" borderId="0" xfId="0" applyFont="1"/>
    <xf numFmtId="17" fontId="12" fillId="0" borderId="0" xfId="0" applyNumberFormat="1" applyFont="1" applyAlignment="1">
      <alignment horizontal="center" vertical="center" wrapText="1"/>
    </xf>
    <xf numFmtId="0" fontId="12" fillId="0" borderId="0" xfId="0" applyFont="1" applyAlignment="1">
      <alignment horizontal="center"/>
    </xf>
    <xf numFmtId="10" fontId="16" fillId="0" borderId="0" xfId="2" applyNumberFormat="1" applyFont="1" applyAlignment="1">
      <alignment horizontal="center"/>
    </xf>
    <xf numFmtId="0" fontId="8" fillId="0" borderId="0" xfId="0" applyFont="1" applyBorder="1" applyAlignment="1">
      <alignment vertical="center"/>
    </xf>
    <xf numFmtId="0" fontId="8" fillId="0" borderId="0" xfId="0" applyFont="1" applyBorder="1" applyAlignment="1">
      <alignment horizontal="center" vertical="top"/>
    </xf>
    <xf numFmtId="0" fontId="1" fillId="0" borderId="0" xfId="0" applyFont="1" applyBorder="1" applyAlignment="1">
      <alignment vertical="center"/>
    </xf>
    <xf numFmtId="166" fontId="2" fillId="0" borderId="8" xfId="0" applyNumberFormat="1" applyFont="1" applyBorder="1" applyAlignment="1">
      <alignment horizontal="center" vertical="center"/>
    </xf>
    <xf numFmtId="0" fontId="0" fillId="0" borderId="0" xfId="0" applyFill="1" applyBorder="1" applyAlignment="1"/>
    <xf numFmtId="167" fontId="0" fillId="0" borderId="0" xfId="0" applyNumberFormat="1" applyFill="1" applyBorder="1" applyAlignment="1"/>
    <xf numFmtId="0" fontId="0" fillId="0" borderId="0" xfId="0" applyFill="1" applyBorder="1" applyAlignment="1">
      <alignment wrapText="1"/>
    </xf>
    <xf numFmtId="0" fontId="0" fillId="0" borderId="0" xfId="0" applyFill="1" applyBorder="1" applyAlignment="1">
      <alignment horizontal="center"/>
    </xf>
    <xf numFmtId="0" fontId="17" fillId="0" borderId="13" xfId="0" applyFont="1" applyBorder="1" applyAlignment="1">
      <alignment horizontal="center" vertical="center"/>
    </xf>
    <xf numFmtId="0" fontId="17" fillId="0" borderId="7" xfId="0" applyFont="1" applyBorder="1" applyAlignment="1">
      <alignment horizontal="center" vertical="center"/>
    </xf>
    <xf numFmtId="167" fontId="0" fillId="0" borderId="0" xfId="0" applyNumberFormat="1" applyFill="1" applyBorder="1" applyAlignment="1">
      <alignment vertical="center"/>
    </xf>
    <xf numFmtId="167" fontId="11" fillId="0" borderId="0" xfId="0" applyNumberFormat="1" applyFont="1" applyFill="1" applyBorder="1" applyAlignment="1"/>
    <xf numFmtId="167" fontId="11" fillId="0" borderId="0" xfId="0" applyNumberFormat="1" applyFont="1" applyFill="1" applyBorder="1" applyAlignment="1">
      <alignment vertical="center"/>
    </xf>
    <xf numFmtId="166" fontId="2" fillId="0" borderId="0" xfId="0" applyNumberFormat="1"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xf>
    <xf numFmtId="0" fontId="17" fillId="0" borderId="0" xfId="0" applyFont="1" applyAlignment="1">
      <alignment horizontal="center" vertical="center"/>
    </xf>
    <xf numFmtId="0" fontId="21" fillId="0" borderId="0" xfId="0" applyFont="1" applyAlignment="1">
      <alignment horizontal="center" vertical="center"/>
    </xf>
    <xf numFmtId="1" fontId="21" fillId="6" borderId="0" xfId="3" applyNumberFormat="1" applyFont="1" applyFill="1" applyBorder="1" applyAlignment="1">
      <alignment horizontal="center" vertical="center"/>
    </xf>
    <xf numFmtId="0" fontId="0" fillId="0" borderId="0" xfId="0" applyFont="1" applyAlignment="1">
      <alignment horizontal="center" vertical="center"/>
    </xf>
    <xf numFmtId="4" fontId="2" fillId="0" borderId="0" xfId="0" applyNumberFormat="1" applyFont="1" applyFill="1" applyBorder="1" applyAlignment="1">
      <alignment horizontal="center" vertical="center"/>
    </xf>
    <xf numFmtId="4" fontId="2" fillId="0" borderId="0" xfId="0" applyNumberFormat="1" applyFont="1" applyFill="1" applyBorder="1" applyAlignment="1">
      <alignment horizontal="center"/>
    </xf>
    <xf numFmtId="166" fontId="11" fillId="0" borderId="0" xfId="0" applyNumberFormat="1" applyFont="1" applyBorder="1" applyAlignment="1">
      <alignment horizontal="center" vertical="center"/>
    </xf>
    <xf numFmtId="0" fontId="22" fillId="0" borderId="0" xfId="0" applyFont="1" applyAlignment="1">
      <alignment vertical="center"/>
    </xf>
    <xf numFmtId="0" fontId="2" fillId="0" borderId="0" xfId="0" applyFont="1" applyFill="1" applyBorder="1" applyAlignment="1">
      <alignment horizontal="center" vertical="center"/>
    </xf>
    <xf numFmtId="4" fontId="2" fillId="0" borderId="0" xfId="0" applyNumberFormat="1" applyFont="1" applyFill="1" applyBorder="1" applyAlignment="1">
      <alignment horizontal="right"/>
    </xf>
    <xf numFmtId="164" fontId="1" fillId="0" borderId="0" xfId="0" applyNumberFormat="1" applyFont="1" applyBorder="1" applyAlignment="1">
      <alignment horizontal="center" vertical="center"/>
    </xf>
    <xf numFmtId="0" fontId="5" fillId="0" borderId="0" xfId="0" applyFont="1" applyAlignment="1">
      <alignment horizontal="right" vertical="center"/>
    </xf>
    <xf numFmtId="0" fontId="12" fillId="0" borderId="0" xfId="0" applyFont="1" applyAlignment="1">
      <alignment horizontal="center" vertical="center"/>
    </xf>
    <xf numFmtId="4" fontId="4" fillId="0" borderId="0" xfId="0" applyNumberFormat="1" applyFont="1" applyFill="1" applyBorder="1" applyAlignment="1">
      <alignment horizontal="center" vertical="center"/>
    </xf>
    <xf numFmtId="4" fontId="8" fillId="0" borderId="0" xfId="0" applyNumberFormat="1" applyFont="1" applyFill="1" applyBorder="1" applyAlignment="1">
      <alignment horizontal="center" vertical="center"/>
    </xf>
    <xf numFmtId="2" fontId="5" fillId="0" borderId="0" xfId="0" applyNumberFormat="1" applyFont="1" applyAlignment="1">
      <alignment horizontal="left" vertical="center"/>
    </xf>
    <xf numFmtId="0" fontId="2" fillId="0" borderId="8" xfId="0" applyFont="1" applyBorder="1" applyAlignment="1">
      <alignment horizontal="center" vertical="center"/>
    </xf>
    <xf numFmtId="0" fontId="2" fillId="0" borderId="17" xfId="0" applyFont="1" applyBorder="1" applyAlignment="1">
      <alignment vertical="center" wrapText="1"/>
    </xf>
    <xf numFmtId="0" fontId="2" fillId="0" borderId="2" xfId="0" applyFont="1" applyBorder="1" applyAlignment="1">
      <alignment vertical="center" wrapText="1"/>
    </xf>
    <xf numFmtId="167" fontId="0" fillId="0" borderId="18" xfId="0" applyNumberFormat="1" applyFill="1" applyBorder="1" applyAlignment="1">
      <alignment vertical="center"/>
    </xf>
    <xf numFmtId="167" fontId="0" fillId="0" borderId="18" xfId="0" applyNumberFormat="1" applyFill="1" applyBorder="1" applyAlignment="1"/>
    <xf numFmtId="0" fontId="2" fillId="0" borderId="18" xfId="0" applyFont="1" applyFill="1" applyBorder="1" applyAlignment="1"/>
    <xf numFmtId="167" fontId="11" fillId="0" borderId="18" xfId="0" applyNumberFormat="1" applyFont="1" applyFill="1" applyBorder="1" applyAlignment="1">
      <alignment vertical="center"/>
    </xf>
    <xf numFmtId="167" fontId="11" fillId="0" borderId="18" xfId="0" applyNumberFormat="1" applyFont="1" applyFill="1" applyBorder="1" applyAlignment="1"/>
    <xf numFmtId="168" fontId="17" fillId="0" borderId="0" xfId="0" applyNumberFormat="1" applyFont="1" applyFill="1" applyBorder="1" applyAlignment="1" applyProtection="1">
      <alignment horizontal="right" vertical="center"/>
      <protection locked="0"/>
    </xf>
    <xf numFmtId="0" fontId="0" fillId="0" borderId="0" xfId="0" applyFont="1" applyBorder="1" applyAlignment="1">
      <alignment vertical="center"/>
    </xf>
    <xf numFmtId="0" fontId="0" fillId="0" borderId="18" xfId="0" applyFont="1" applyBorder="1"/>
    <xf numFmtId="4" fontId="4" fillId="3" borderId="21" xfId="0" applyNumberFormat="1" applyFont="1" applyFill="1" applyBorder="1" applyAlignment="1">
      <alignment horizontal="center" vertical="center"/>
    </xf>
    <xf numFmtId="4" fontId="2" fillId="4" borderId="21" xfId="0" applyNumberFormat="1" applyFont="1" applyFill="1" applyBorder="1" applyAlignment="1">
      <alignment horizontal="center" vertical="center"/>
    </xf>
    <xf numFmtId="0" fontId="17" fillId="0" borderId="18" xfId="0" applyFont="1" applyBorder="1" applyAlignment="1">
      <alignment horizontal="center" vertical="center"/>
    </xf>
    <xf numFmtId="0" fontId="5" fillId="0" borderId="18" xfId="0" applyFont="1" applyBorder="1" applyAlignment="1">
      <alignment horizontal="center" vertical="center"/>
    </xf>
    <xf numFmtId="0" fontId="18" fillId="0" borderId="18" xfId="0" applyFont="1" applyBorder="1" applyAlignment="1">
      <alignment vertical="center"/>
    </xf>
    <xf numFmtId="0" fontId="1" fillId="0" borderId="18" xfId="0" applyFont="1" applyBorder="1" applyAlignment="1">
      <alignment vertical="center"/>
    </xf>
    <xf numFmtId="0" fontId="18" fillId="0" borderId="18" xfId="0" applyFont="1" applyBorder="1" applyAlignment="1">
      <alignment horizontal="center" vertical="center"/>
    </xf>
    <xf numFmtId="4" fontId="2" fillId="0" borderId="18" xfId="0" applyNumberFormat="1" applyFont="1" applyFill="1" applyBorder="1" applyAlignment="1">
      <alignment horizontal="center" vertical="center"/>
    </xf>
    <xf numFmtId="4" fontId="2" fillId="0" borderId="21" xfId="0" applyNumberFormat="1" applyFont="1" applyFill="1" applyBorder="1" applyAlignment="1">
      <alignment horizontal="center" vertical="center"/>
    </xf>
    <xf numFmtId="0" fontId="1" fillId="0" borderId="18" xfId="0" applyFont="1" applyFill="1" applyBorder="1" applyAlignment="1">
      <alignment vertical="center"/>
    </xf>
    <xf numFmtId="0" fontId="1" fillId="0" borderId="22" xfId="0" applyFont="1" applyBorder="1" applyAlignment="1">
      <alignment vertical="center"/>
    </xf>
    <xf numFmtId="4" fontId="2" fillId="4" borderId="8" xfId="0" applyNumberFormat="1" applyFont="1" applyFill="1" applyBorder="1" applyAlignment="1">
      <alignment horizontal="center" vertical="center"/>
    </xf>
    <xf numFmtId="4" fontId="2" fillId="0" borderId="8" xfId="0" applyNumberFormat="1" applyFont="1" applyFill="1" applyBorder="1" applyAlignment="1">
      <alignment horizontal="center" vertical="center"/>
    </xf>
    <xf numFmtId="0" fontId="2" fillId="0" borderId="18" xfId="0" applyFont="1" applyBorder="1" applyAlignment="1">
      <alignment vertical="center" wrapText="1"/>
    </xf>
    <xf numFmtId="0" fontId="0" fillId="0" borderId="18" xfId="0" applyFont="1" applyBorder="1" applyAlignment="1">
      <alignment horizontal="center" vertical="center" wrapText="1"/>
    </xf>
    <xf numFmtId="4" fontId="4" fillId="3" borderId="8" xfId="0" applyNumberFormat="1" applyFont="1" applyFill="1" applyBorder="1" applyAlignment="1">
      <alignment horizontal="center" vertical="center"/>
    </xf>
    <xf numFmtId="4" fontId="8" fillId="4" borderId="8" xfId="0" applyNumberFormat="1" applyFont="1" applyFill="1" applyBorder="1" applyAlignment="1">
      <alignment horizontal="center" vertical="center"/>
    </xf>
    <xf numFmtId="4" fontId="4" fillId="4" borderId="8" xfId="0" applyNumberFormat="1" applyFont="1" applyFill="1" applyBorder="1" applyAlignment="1">
      <alignment horizontal="center" vertical="center"/>
    </xf>
    <xf numFmtId="0" fontId="23" fillId="0" borderId="18" xfId="0" applyFont="1" applyBorder="1" applyAlignment="1">
      <alignment vertical="center"/>
    </xf>
    <xf numFmtId="0" fontId="21" fillId="0" borderId="13" xfId="0" applyFont="1" applyBorder="1" applyAlignment="1">
      <alignment horizontal="center" vertical="center"/>
    </xf>
    <xf numFmtId="0" fontId="21" fillId="3" borderId="15" xfId="0" applyFont="1" applyFill="1" applyBorder="1" applyAlignment="1">
      <alignment horizontal="center" vertical="center"/>
    </xf>
    <xf numFmtId="0" fontId="17" fillId="4" borderId="15" xfId="0" applyFont="1" applyFill="1" applyBorder="1" applyAlignment="1">
      <alignment horizontal="center" vertical="center"/>
    </xf>
    <xf numFmtId="0" fontId="17" fillId="0" borderId="15" xfId="0" applyFont="1" applyFill="1" applyBorder="1" applyAlignment="1">
      <alignment horizontal="center" vertical="center"/>
    </xf>
    <xf numFmtId="0" fontId="17" fillId="0" borderId="13" xfId="0" applyFont="1" applyFill="1" applyBorder="1" applyAlignment="1">
      <alignment horizontal="center" vertical="center"/>
    </xf>
    <xf numFmtId="0" fontId="17" fillId="0" borderId="13" xfId="0" applyFont="1" applyFill="1" applyBorder="1" applyAlignment="1">
      <alignment horizontal="center"/>
    </xf>
    <xf numFmtId="0" fontId="17" fillId="4" borderId="15" xfId="0" applyFont="1" applyFill="1" applyBorder="1" applyAlignment="1">
      <alignment horizontal="center"/>
    </xf>
    <xf numFmtId="0" fontId="17" fillId="0" borderId="13" xfId="0" applyFont="1" applyBorder="1" applyAlignment="1">
      <alignment horizontal="center" vertical="center" wrapText="1"/>
    </xf>
    <xf numFmtId="0" fontId="21" fillId="0" borderId="13" xfId="0" applyFont="1" applyFill="1" applyBorder="1" applyAlignment="1">
      <alignment horizontal="center" vertical="center"/>
    </xf>
    <xf numFmtId="0" fontId="21" fillId="4" borderId="15" xfId="0" applyFont="1" applyFill="1" applyBorder="1" applyAlignment="1">
      <alignment horizontal="center" vertical="center"/>
    </xf>
    <xf numFmtId="0" fontId="21" fillId="3" borderId="25" xfId="0" applyFont="1" applyFill="1" applyBorder="1" applyAlignment="1">
      <alignment horizontal="center" vertical="center"/>
    </xf>
    <xf numFmtId="166" fontId="2" fillId="0" borderId="26" xfId="0" applyNumberFormat="1" applyFont="1" applyBorder="1" applyAlignment="1">
      <alignment horizontal="center" vertical="center"/>
    </xf>
    <xf numFmtId="0" fontId="2" fillId="0" borderId="8" xfId="0" applyFont="1" applyBorder="1" applyAlignment="1">
      <alignment vertical="center" wrapText="1"/>
    </xf>
    <xf numFmtId="165" fontId="2" fillId="0" borderId="8" xfId="0" applyNumberFormat="1" applyFont="1" applyBorder="1" applyAlignment="1">
      <alignment horizontal="center" vertical="center"/>
    </xf>
    <xf numFmtId="0" fontId="17" fillId="4" borderId="10" xfId="0" applyFont="1" applyFill="1" applyBorder="1" applyAlignment="1">
      <alignment horizontal="center" vertical="center"/>
    </xf>
    <xf numFmtId="4" fontId="2" fillId="4" borderId="11" xfId="0" applyNumberFormat="1" applyFont="1" applyFill="1" applyBorder="1" applyAlignment="1">
      <alignment horizontal="center" vertical="center"/>
    </xf>
    <xf numFmtId="165" fontId="2" fillId="4" borderId="27" xfId="0" applyNumberFormat="1" applyFont="1" applyFill="1" applyBorder="1" applyAlignment="1">
      <alignment horizontal="center" vertical="center"/>
    </xf>
    <xf numFmtId="0" fontId="4" fillId="4" borderId="28" xfId="0" applyFont="1" applyFill="1" applyBorder="1" applyAlignment="1">
      <alignment vertical="center" wrapText="1"/>
    </xf>
    <xf numFmtId="0" fontId="2" fillId="4" borderId="28" xfId="0" applyFont="1" applyFill="1" applyBorder="1" applyAlignment="1">
      <alignment horizontal="center" vertical="center" wrapText="1"/>
    </xf>
    <xf numFmtId="4" fontId="2" fillId="4" borderId="28" xfId="0" applyNumberFormat="1" applyFont="1" applyFill="1" applyBorder="1" applyAlignment="1">
      <alignment horizontal="center" vertical="center" wrapText="1"/>
    </xf>
    <xf numFmtId="0" fontId="2" fillId="4" borderId="28" xfId="0" applyFont="1" applyFill="1" applyBorder="1" applyAlignment="1">
      <alignment vertical="center" wrapText="1"/>
    </xf>
    <xf numFmtId="0" fontId="2" fillId="4" borderId="29" xfId="0" applyFont="1" applyFill="1" applyBorder="1" applyAlignment="1">
      <alignment vertical="center" wrapText="1"/>
    </xf>
    <xf numFmtId="0" fontId="2" fillId="4" borderId="30" xfId="0" applyFont="1" applyFill="1" applyBorder="1" applyAlignment="1">
      <alignment vertical="center" wrapText="1"/>
    </xf>
    <xf numFmtId="0" fontId="17" fillId="0" borderId="16" xfId="0" applyFont="1" applyBorder="1" applyAlignment="1">
      <alignment horizontal="center" vertical="center"/>
    </xf>
    <xf numFmtId="0" fontId="1" fillId="0" borderId="19" xfId="0" applyFont="1" applyBorder="1" applyAlignment="1">
      <alignment vertical="center"/>
    </xf>
    <xf numFmtId="166" fontId="2" fillId="0" borderId="31" xfId="0" applyNumberFormat="1" applyFont="1" applyBorder="1" applyAlignment="1">
      <alignment horizontal="center" vertical="center"/>
    </xf>
    <xf numFmtId="0" fontId="2" fillId="0" borderId="32" xfId="0" applyFont="1" applyBorder="1" applyAlignment="1">
      <alignment vertical="center" wrapText="1"/>
    </xf>
    <xf numFmtId="0" fontId="2" fillId="0" borderId="32" xfId="0" applyFont="1" applyBorder="1" applyAlignment="1">
      <alignment horizontal="center" vertical="center"/>
    </xf>
    <xf numFmtId="4" fontId="2" fillId="0" borderId="32" xfId="0" applyNumberFormat="1" applyFont="1" applyBorder="1" applyAlignment="1">
      <alignment horizontal="center" vertical="center"/>
    </xf>
    <xf numFmtId="0" fontId="2" fillId="0" borderId="33" xfId="0" applyFont="1" applyBorder="1" applyAlignment="1">
      <alignment vertical="center" wrapText="1"/>
    </xf>
    <xf numFmtId="0" fontId="2" fillId="0" borderId="34" xfId="0" applyFont="1" applyBorder="1" applyAlignment="1">
      <alignment vertical="center" wrapText="1"/>
    </xf>
    <xf numFmtId="0" fontId="8" fillId="0" borderId="0" xfId="0" applyFont="1" applyBorder="1" applyAlignment="1">
      <alignment horizontal="center"/>
    </xf>
    <xf numFmtId="0" fontId="1" fillId="0" borderId="0" xfId="0" applyFont="1" applyBorder="1" applyAlignment="1">
      <alignment vertical="center" wrapText="1"/>
    </xf>
    <xf numFmtId="0" fontId="1" fillId="0" borderId="0" xfId="0" applyFont="1" applyBorder="1" applyAlignment="1">
      <alignment horizontal="center" vertical="center"/>
    </xf>
    <xf numFmtId="4" fontId="1" fillId="0" borderId="0" xfId="0" applyNumberFormat="1" applyFont="1" applyBorder="1" applyAlignment="1">
      <alignment horizontal="center" vertical="center"/>
    </xf>
    <xf numFmtId="0" fontId="17" fillId="0" borderId="35" xfId="0" applyFont="1" applyBorder="1" applyAlignment="1">
      <alignment horizontal="center" vertical="center"/>
    </xf>
    <xf numFmtId="0" fontId="1" fillId="0" borderId="36" xfId="0" applyFont="1" applyBorder="1" applyAlignment="1">
      <alignment vertical="center"/>
    </xf>
    <xf numFmtId="0" fontId="2" fillId="0" borderId="23" xfId="0" applyFont="1" applyBorder="1" applyAlignment="1">
      <alignment vertical="center" wrapText="1"/>
    </xf>
    <xf numFmtId="0" fontId="2" fillId="0" borderId="4" xfId="0" applyFont="1" applyBorder="1" applyAlignment="1">
      <alignment vertical="center" wrapText="1"/>
    </xf>
    <xf numFmtId="0" fontId="2" fillId="0" borderId="4" xfId="0" applyFont="1" applyBorder="1" applyAlignment="1">
      <alignment horizontal="center" vertical="center" wrapText="1"/>
    </xf>
    <xf numFmtId="4" fontId="2" fillId="0" borderId="4" xfId="0" applyNumberFormat="1" applyFont="1" applyBorder="1" applyAlignment="1">
      <alignment horizontal="center" vertical="center" wrapText="1"/>
    </xf>
    <xf numFmtId="0" fontId="2" fillId="0" borderId="14" xfId="0" applyFont="1" applyBorder="1" applyAlignment="1">
      <alignment vertical="center" wrapText="1"/>
    </xf>
    <xf numFmtId="0" fontId="2" fillId="0" borderId="5" xfId="0" applyFont="1" applyBorder="1" applyAlignment="1">
      <alignment vertical="center" wrapText="1"/>
    </xf>
    <xf numFmtId="4" fontId="0" fillId="0" borderId="0" xfId="0" applyNumberFormat="1" applyFill="1" applyBorder="1" applyAlignment="1">
      <alignment vertical="center"/>
    </xf>
    <xf numFmtId="4" fontId="4" fillId="3" borderId="22" xfId="0" applyNumberFormat="1" applyFont="1" applyFill="1" applyBorder="1" applyAlignment="1">
      <alignment horizontal="center" vertical="center"/>
    </xf>
    <xf numFmtId="0" fontId="21" fillId="3" borderId="39" xfId="0" applyFont="1" applyFill="1" applyBorder="1" applyAlignment="1">
      <alignment horizontal="center" vertical="center"/>
    </xf>
    <xf numFmtId="0" fontId="13" fillId="0" borderId="37" xfId="0" applyFont="1" applyFill="1" applyBorder="1" applyAlignment="1">
      <alignment horizontal="center" vertical="center" wrapText="1"/>
    </xf>
    <xf numFmtId="164" fontId="4" fillId="3" borderId="20" xfId="0" applyNumberFormat="1" applyFont="1" applyFill="1" applyBorder="1" applyAlignment="1">
      <alignment horizontal="center" vertical="center"/>
    </xf>
    <xf numFmtId="165" fontId="2" fillId="4" borderId="26" xfId="0" applyNumberFormat="1" applyFont="1" applyFill="1" applyBorder="1" applyAlignment="1">
      <alignment horizontal="center" vertical="center" wrapText="1"/>
    </xf>
    <xf numFmtId="165" fontId="0" fillId="0" borderId="26" xfId="0" applyNumberFormat="1" applyFont="1" applyFill="1" applyBorder="1" applyAlignment="1">
      <alignment horizontal="center" vertical="center" wrapText="1"/>
    </xf>
    <xf numFmtId="164" fontId="19" fillId="0" borderId="20" xfId="0" applyNumberFormat="1" applyFont="1" applyBorder="1" applyAlignment="1">
      <alignment horizontal="center" vertical="center"/>
    </xf>
    <xf numFmtId="164" fontId="0" fillId="0" borderId="26" xfId="0" applyNumberFormat="1" applyFont="1" applyBorder="1" applyAlignment="1">
      <alignment horizontal="center" vertical="center"/>
    </xf>
    <xf numFmtId="164" fontId="0" fillId="0" borderId="26" xfId="0" applyNumberFormat="1" applyFont="1" applyFill="1" applyBorder="1" applyAlignment="1">
      <alignment horizontal="center" vertical="center"/>
    </xf>
    <xf numFmtId="165" fontId="0" fillId="0" borderId="26" xfId="0" applyNumberFormat="1" applyFont="1" applyFill="1" applyBorder="1" applyAlignment="1">
      <alignment horizontal="center" vertical="center"/>
    </xf>
    <xf numFmtId="165" fontId="2" fillId="0" borderId="26" xfId="0" applyNumberFormat="1" applyFont="1" applyFill="1" applyBorder="1" applyAlignment="1">
      <alignment horizontal="center" vertical="center" wrapText="1"/>
    </xf>
    <xf numFmtId="165" fontId="11" fillId="0" borderId="41" xfId="0" applyNumberFormat="1" applyFont="1" applyBorder="1" applyAlignment="1">
      <alignment horizontal="center" vertical="center"/>
    </xf>
    <xf numFmtId="164" fontId="4" fillId="3" borderId="26" xfId="0" applyNumberFormat="1" applyFont="1" applyFill="1" applyBorder="1" applyAlignment="1">
      <alignment horizontal="center" vertical="center"/>
    </xf>
    <xf numFmtId="165" fontId="11" fillId="0" borderId="26" xfId="0" applyNumberFormat="1" applyFont="1" applyFill="1" applyBorder="1" applyAlignment="1">
      <alignment horizontal="center" vertical="center" wrapText="1"/>
    </xf>
    <xf numFmtId="166" fontId="11" fillId="0" borderId="26" xfId="0" applyNumberFormat="1" applyFont="1" applyBorder="1" applyAlignment="1">
      <alignment horizontal="center" vertical="center"/>
    </xf>
    <xf numFmtId="166" fontId="0" fillId="0" borderId="26" xfId="0" applyNumberFormat="1" applyFont="1" applyBorder="1" applyAlignment="1">
      <alignment horizontal="center" vertical="center"/>
    </xf>
    <xf numFmtId="165" fontId="2" fillId="4" borderId="41" xfId="0" applyNumberFormat="1" applyFont="1" applyFill="1" applyBorder="1" applyAlignment="1">
      <alignment horizontal="center" vertical="center" wrapText="1"/>
    </xf>
    <xf numFmtId="166" fontId="11" fillId="0" borderId="41" xfId="0" applyNumberFormat="1" applyFont="1" applyBorder="1" applyAlignment="1">
      <alignment horizontal="center" vertical="center"/>
    </xf>
    <xf numFmtId="166" fontId="2" fillId="0" borderId="41" xfId="0" applyNumberFormat="1" applyFont="1" applyBorder="1" applyAlignment="1">
      <alignment horizontal="center" vertical="center"/>
    </xf>
    <xf numFmtId="166" fontId="0" fillId="0" borderId="41" xfId="0" applyNumberFormat="1" applyFont="1" applyBorder="1" applyAlignment="1">
      <alignment horizontal="center" vertical="center"/>
    </xf>
    <xf numFmtId="166" fontId="2" fillId="0" borderId="41" xfId="0" applyNumberFormat="1" applyFont="1" applyBorder="1" applyAlignment="1">
      <alignment horizontal="center"/>
    </xf>
    <xf numFmtId="0" fontId="2" fillId="0" borderId="41" xfId="0" applyFont="1" applyBorder="1" applyAlignment="1">
      <alignment vertical="center" wrapText="1"/>
    </xf>
    <xf numFmtId="164" fontId="4" fillId="3" borderId="41" xfId="0" applyNumberFormat="1" applyFont="1" applyFill="1" applyBorder="1" applyAlignment="1">
      <alignment horizontal="center" vertical="center"/>
    </xf>
    <xf numFmtId="165" fontId="20" fillId="4" borderId="41" xfId="0" applyNumberFormat="1" applyFont="1" applyFill="1" applyBorder="1" applyAlignment="1">
      <alignment horizontal="center" vertical="center" wrapText="1"/>
    </xf>
    <xf numFmtId="165" fontId="0" fillId="0" borderId="41" xfId="0" applyNumberFormat="1" applyFont="1" applyFill="1" applyBorder="1" applyAlignment="1">
      <alignment horizontal="center" vertical="center" wrapText="1"/>
    </xf>
    <xf numFmtId="165" fontId="2" fillId="0" borderId="41" xfId="0" applyNumberFormat="1" applyFont="1" applyFill="1" applyBorder="1" applyAlignment="1">
      <alignment horizontal="center" vertical="center" wrapText="1"/>
    </xf>
    <xf numFmtId="165" fontId="11" fillId="4" borderId="41" xfId="0" applyNumberFormat="1" applyFont="1" applyFill="1" applyBorder="1" applyAlignment="1">
      <alignment horizontal="center" vertical="center" wrapText="1"/>
    </xf>
    <xf numFmtId="165" fontId="11" fillId="0" borderId="41" xfId="0" applyNumberFormat="1" applyFont="1" applyFill="1" applyBorder="1" applyAlignment="1">
      <alignment horizontal="center" vertical="center" wrapText="1"/>
    </xf>
    <xf numFmtId="4" fontId="2" fillId="4" borderId="9" xfId="0" applyNumberFormat="1" applyFont="1" applyFill="1" applyBorder="1" applyAlignment="1">
      <alignment horizontal="center" vertical="center"/>
    </xf>
    <xf numFmtId="164" fontId="17" fillId="0" borderId="41" xfId="0" applyNumberFormat="1" applyFont="1" applyFill="1" applyBorder="1" applyAlignment="1">
      <alignment horizontal="center" vertical="center"/>
    </xf>
    <xf numFmtId="164" fontId="8" fillId="0" borderId="41" xfId="0" applyNumberFormat="1" applyFont="1" applyFill="1" applyBorder="1" applyAlignment="1">
      <alignment horizontal="center" vertical="center"/>
    </xf>
    <xf numFmtId="164" fontId="4" fillId="0" borderId="41" xfId="0" applyNumberFormat="1" applyFont="1" applyFill="1" applyBorder="1" applyAlignment="1">
      <alignment horizontal="center" vertical="center"/>
    </xf>
    <xf numFmtId="4" fontId="8" fillId="4" borderId="9" xfId="0" applyNumberFormat="1" applyFont="1" applyFill="1" applyBorder="1" applyAlignment="1">
      <alignment horizontal="center" vertical="center"/>
    </xf>
    <xf numFmtId="164" fontId="5" fillId="0" borderId="41" xfId="0" applyNumberFormat="1" applyFont="1" applyFill="1" applyBorder="1" applyAlignment="1">
      <alignment horizontal="center" vertical="center"/>
    </xf>
    <xf numFmtId="4" fontId="4" fillId="4" borderId="9" xfId="0" applyNumberFormat="1" applyFont="1" applyFill="1" applyBorder="1" applyAlignment="1">
      <alignment horizontal="center" vertical="center"/>
    </xf>
    <xf numFmtId="166" fontId="4" fillId="0" borderId="41" xfId="0" applyNumberFormat="1" applyFont="1" applyBorder="1" applyAlignment="1">
      <alignment horizontal="center" vertical="center"/>
    </xf>
    <xf numFmtId="0" fontId="4" fillId="3" borderId="43" xfId="0" applyFont="1" applyFill="1" applyBorder="1" applyAlignment="1">
      <alignment vertical="center" wrapText="1"/>
    </xf>
    <xf numFmtId="0" fontId="2" fillId="4" borderId="15" xfId="0" applyFont="1" applyFill="1" applyBorder="1" applyAlignment="1">
      <alignment vertical="center" wrapText="1"/>
    </xf>
    <xf numFmtId="0" fontId="0" fillId="0" borderId="13" xfId="0" applyFill="1" applyBorder="1" applyAlignment="1">
      <alignment vertical="center"/>
    </xf>
    <xf numFmtId="0" fontId="0" fillId="0" borderId="13" xfId="0" applyFill="1" applyBorder="1" applyAlignment="1">
      <alignment vertical="center" wrapText="1"/>
    </xf>
    <xf numFmtId="0" fontId="0" fillId="0" borderId="13" xfId="0" applyFill="1" applyBorder="1" applyAlignment="1"/>
    <xf numFmtId="0" fontId="11" fillId="0" borderId="15" xfId="0" applyFont="1" applyBorder="1" applyAlignment="1">
      <alignment vertical="center" wrapText="1"/>
    </xf>
    <xf numFmtId="0" fontId="2" fillId="0" borderId="13" xfId="0" applyFont="1" applyFill="1" applyBorder="1" applyAlignment="1">
      <alignment vertical="center" wrapText="1"/>
    </xf>
    <xf numFmtId="0" fontId="4" fillId="3" borderId="15" xfId="0" applyFont="1" applyFill="1" applyBorder="1" applyAlignment="1">
      <alignment vertical="center" wrapText="1"/>
    </xf>
    <xf numFmtId="0" fontId="11" fillId="0" borderId="13" xfId="0" applyFont="1" applyFill="1" applyBorder="1" applyAlignment="1">
      <alignment vertical="center"/>
    </xf>
    <xf numFmtId="0" fontId="11" fillId="0" borderId="15" xfId="0" applyFont="1" applyFill="1" applyBorder="1" applyAlignment="1">
      <alignment vertical="center" wrapText="1"/>
    </xf>
    <xf numFmtId="0" fontId="11" fillId="0" borderId="13" xfId="0" applyFont="1" applyFill="1" applyBorder="1" applyAlignment="1">
      <alignment horizontal="left" vertical="center"/>
    </xf>
    <xf numFmtId="0" fontId="2" fillId="0" borderId="15" xfId="0" applyFont="1" applyBorder="1" applyAlignment="1">
      <alignment vertical="center" wrapText="1"/>
    </xf>
    <xf numFmtId="0" fontId="2" fillId="0" borderId="13" xfId="0" applyFont="1" applyBorder="1" applyAlignment="1">
      <alignment vertical="center" wrapText="1"/>
    </xf>
    <xf numFmtId="0" fontId="11" fillId="0" borderId="44" xfId="1" applyFont="1" applyFill="1" applyBorder="1" applyAlignment="1">
      <alignment vertical="center" wrapText="1"/>
    </xf>
    <xf numFmtId="0" fontId="0" fillId="0" borderId="13" xfId="0" applyFont="1" applyBorder="1" applyAlignment="1">
      <alignment wrapText="1"/>
    </xf>
    <xf numFmtId="0" fontId="0" fillId="0" borderId="13" xfId="0" applyFill="1" applyBorder="1" applyAlignment="1">
      <alignment wrapText="1"/>
    </xf>
    <xf numFmtId="0" fontId="17" fillId="0" borderId="13" xfId="0" applyFont="1" applyFill="1" applyBorder="1" applyAlignment="1" applyProtection="1">
      <alignment horizontal="left" vertical="center"/>
      <protection locked="0"/>
    </xf>
    <xf numFmtId="0" fontId="11" fillId="0" borderId="13" xfId="0" applyFont="1" applyBorder="1" applyAlignment="1">
      <alignment vertical="center" wrapText="1"/>
    </xf>
    <xf numFmtId="0" fontId="0" fillId="0" borderId="13" xfId="0" applyFont="1" applyFill="1" applyBorder="1" applyAlignment="1">
      <alignment vertical="center"/>
    </xf>
    <xf numFmtId="0" fontId="8" fillId="4" borderId="15" xfId="0" applyFont="1" applyFill="1" applyBorder="1" applyAlignment="1">
      <alignment vertical="center" wrapText="1"/>
    </xf>
    <xf numFmtId="0" fontId="20" fillId="4" borderId="15" xfId="0" applyFont="1" applyFill="1" applyBorder="1" applyAlignment="1">
      <alignment vertical="center" wrapText="1"/>
    </xf>
    <xf numFmtId="0" fontId="4" fillId="4" borderId="15" xfId="0" applyFont="1" applyFill="1" applyBorder="1" applyAlignment="1">
      <alignment vertical="center" wrapText="1"/>
    </xf>
    <xf numFmtId="0" fontId="0" fillId="0" borderId="13" xfId="0" applyFont="1" applyBorder="1"/>
    <xf numFmtId="0" fontId="11" fillId="0" borderId="13" xfId="0" applyFont="1" applyFill="1" applyBorder="1" applyAlignment="1"/>
    <xf numFmtId="0" fontId="2" fillId="0" borderId="25" xfId="0" applyFont="1" applyBorder="1" applyAlignment="1">
      <alignment vertical="center" wrapText="1"/>
    </xf>
    <xf numFmtId="0" fontId="4" fillId="3" borderId="20" xfId="0" applyFont="1" applyFill="1" applyBorder="1" applyAlignment="1">
      <alignment horizontal="center" vertical="center"/>
    </xf>
    <xf numFmtId="0" fontId="2" fillId="4" borderId="26" xfId="0" applyFont="1" applyFill="1" applyBorder="1" applyAlignment="1">
      <alignment horizontal="center" vertical="center"/>
    </xf>
    <xf numFmtId="0" fontId="2" fillId="0" borderId="26" xfId="0" applyFont="1" applyBorder="1" applyAlignment="1">
      <alignment vertical="center" wrapText="1"/>
    </xf>
    <xf numFmtId="0" fontId="4" fillId="3" borderId="26"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26" xfId="0" applyFont="1" applyBorder="1" applyAlignment="1">
      <alignment horizontal="center" vertical="center"/>
    </xf>
    <xf numFmtId="0" fontId="2" fillId="4" borderId="26" xfId="0" applyFont="1" applyFill="1" applyBorder="1" applyAlignment="1">
      <alignment horizontal="center" vertical="center" wrapText="1"/>
    </xf>
    <xf numFmtId="0" fontId="2" fillId="0" borderId="26" xfId="0" applyFont="1" applyBorder="1" applyAlignment="1">
      <alignment horizontal="center" vertical="center" wrapText="1"/>
    </xf>
    <xf numFmtId="0" fontId="11" fillId="0" borderId="26" xfId="0" applyFont="1" applyBorder="1" applyAlignment="1">
      <alignment horizontal="center" vertical="center"/>
    </xf>
    <xf numFmtId="4" fontId="4" fillId="3" borderId="43" xfId="0" applyNumberFormat="1" applyFont="1" applyFill="1" applyBorder="1" applyAlignment="1">
      <alignment horizontal="center" vertical="center"/>
    </xf>
    <xf numFmtId="4" fontId="2" fillId="4" borderId="15" xfId="0" applyNumberFormat="1" applyFont="1" applyFill="1" applyBorder="1" applyAlignment="1">
      <alignment horizontal="center" vertical="center"/>
    </xf>
    <xf numFmtId="0" fontId="0" fillId="0" borderId="13" xfId="0" applyFill="1" applyBorder="1" applyAlignment="1">
      <alignment horizontal="center" vertical="center"/>
    </xf>
    <xf numFmtId="4" fontId="2" fillId="0" borderId="13" xfId="0" applyNumberFormat="1" applyFont="1" applyFill="1" applyBorder="1" applyAlignment="1">
      <alignment horizontal="center" vertical="center"/>
    </xf>
    <xf numFmtId="4" fontId="4" fillId="3" borderId="15" xfId="0" applyNumberFormat="1" applyFont="1" applyFill="1" applyBorder="1" applyAlignment="1">
      <alignment horizontal="center" vertical="center"/>
    </xf>
    <xf numFmtId="4" fontId="2" fillId="0" borderId="15" xfId="0" applyNumberFormat="1" applyFont="1" applyFill="1" applyBorder="1" applyAlignment="1">
      <alignment horizontal="center" vertical="center"/>
    </xf>
    <xf numFmtId="4" fontId="2" fillId="0" borderId="15" xfId="0" applyNumberFormat="1" applyFont="1" applyBorder="1" applyAlignment="1">
      <alignment horizontal="center" vertical="center"/>
    </xf>
    <xf numFmtId="4" fontId="7" fillId="0" borderId="15" xfId="0" applyNumberFormat="1" applyFont="1" applyBorder="1" applyAlignment="1">
      <alignment horizontal="center" vertical="center"/>
    </xf>
    <xf numFmtId="4" fontId="2" fillId="0" borderId="13" xfId="0" applyNumberFormat="1" applyFont="1" applyBorder="1" applyAlignment="1">
      <alignment horizontal="center" vertical="center"/>
    </xf>
    <xf numFmtId="0" fontId="0" fillId="0" borderId="13" xfId="0" applyFont="1" applyBorder="1" applyAlignment="1">
      <alignment horizontal="center" vertical="center"/>
    </xf>
    <xf numFmtId="4" fontId="2" fillId="4" borderId="15" xfId="0" applyNumberFormat="1" applyFont="1" applyFill="1" applyBorder="1" applyAlignment="1">
      <alignment horizontal="center" vertical="center" wrapText="1"/>
    </xf>
    <xf numFmtId="4" fontId="2" fillId="0" borderId="15" xfId="0" applyNumberFormat="1" applyFont="1" applyBorder="1" applyAlignment="1">
      <alignment horizontal="center" vertical="center" wrapText="1"/>
    </xf>
    <xf numFmtId="0" fontId="11" fillId="0" borderId="13" xfId="0" applyFont="1" applyFill="1" applyBorder="1" applyAlignment="1">
      <alignment horizontal="center" vertical="center"/>
    </xf>
    <xf numFmtId="4" fontId="11" fillId="0" borderId="15" xfId="0" applyNumberFormat="1" applyFont="1" applyBorder="1" applyAlignment="1">
      <alignment horizontal="center" vertical="center"/>
    </xf>
    <xf numFmtId="0" fontId="0" fillId="0" borderId="13" xfId="0" applyFill="1" applyBorder="1" applyAlignment="1">
      <alignment horizontal="center"/>
    </xf>
    <xf numFmtId="166" fontId="2" fillId="0" borderId="42" xfId="0" applyNumberFormat="1" applyFont="1" applyBorder="1" applyAlignment="1">
      <alignment horizontal="center" vertical="center"/>
    </xf>
    <xf numFmtId="0" fontId="2" fillId="0" borderId="45" xfId="0" applyFont="1" applyBorder="1" applyAlignment="1">
      <alignment vertical="center" wrapText="1"/>
    </xf>
    <xf numFmtId="0" fontId="2" fillId="0" borderId="46" xfId="0" applyFont="1" applyBorder="1" applyAlignment="1">
      <alignment horizontal="center" vertical="center"/>
    </xf>
    <xf numFmtId="4" fontId="2" fillId="0" borderId="45" xfId="0" applyNumberFormat="1" applyFont="1" applyBorder="1" applyAlignment="1">
      <alignment horizontal="center" vertical="center"/>
    </xf>
    <xf numFmtId="4" fontId="4" fillId="3" borderId="37" xfId="0" applyNumberFormat="1" applyFont="1" applyFill="1" applyBorder="1" applyAlignment="1">
      <alignment horizontal="center" vertical="center"/>
    </xf>
    <xf numFmtId="164" fontId="4" fillId="3" borderId="47" xfId="0" applyNumberFormat="1" applyFont="1" applyFill="1" applyBorder="1" applyAlignment="1">
      <alignment horizontal="center" vertical="center"/>
    </xf>
    <xf numFmtId="0" fontId="4" fillId="3" borderId="28" xfId="0" applyFont="1" applyFill="1" applyBorder="1" applyAlignment="1">
      <alignment vertical="center" wrapText="1"/>
    </xf>
    <xf numFmtId="0" fontId="4" fillId="3" borderId="28" xfId="0" applyFont="1" applyFill="1" applyBorder="1" applyAlignment="1">
      <alignment horizontal="center" vertical="center"/>
    </xf>
    <xf numFmtId="4" fontId="4" fillId="3" borderId="30" xfId="0" applyNumberFormat="1" applyFont="1" applyFill="1" applyBorder="1" applyAlignment="1">
      <alignment vertical="center"/>
    </xf>
    <xf numFmtId="0" fontId="13" fillId="0" borderId="10" xfId="0" applyFont="1" applyFill="1" applyBorder="1" applyAlignment="1">
      <alignment horizontal="center" vertical="center" wrapText="1"/>
    </xf>
    <xf numFmtId="0" fontId="4" fillId="3" borderId="20" xfId="0" applyFont="1" applyFill="1" applyBorder="1" applyAlignment="1">
      <alignment vertical="center"/>
    </xf>
    <xf numFmtId="0" fontId="2" fillId="4" borderId="26" xfId="0" applyFont="1" applyFill="1" applyBorder="1" applyAlignment="1">
      <alignment vertical="center"/>
    </xf>
    <xf numFmtId="4" fontId="2" fillId="4" borderId="26" xfId="0" applyNumberFormat="1" applyFont="1" applyFill="1" applyBorder="1" applyAlignment="1">
      <alignment horizontal="right"/>
    </xf>
    <xf numFmtId="4" fontId="4" fillId="3" borderId="26" xfId="0" applyNumberFormat="1" applyFont="1" applyFill="1" applyBorder="1" applyAlignment="1">
      <alignment vertical="center"/>
    </xf>
    <xf numFmtId="4" fontId="20" fillId="0" borderId="26" xfId="0" applyNumberFormat="1" applyFont="1" applyFill="1" applyBorder="1" applyAlignment="1">
      <alignment vertical="center"/>
    </xf>
    <xf numFmtId="4" fontId="2" fillId="4" borderId="26" xfId="0" applyNumberFormat="1" applyFont="1" applyFill="1" applyBorder="1" applyAlignment="1">
      <alignment vertical="center"/>
    </xf>
    <xf numFmtId="0" fontId="2" fillId="0" borderId="26" xfId="0" applyFont="1" applyBorder="1" applyAlignment="1">
      <alignment vertical="center"/>
    </xf>
    <xf numFmtId="0" fontId="4" fillId="3" borderId="26" xfId="0" applyFont="1" applyFill="1" applyBorder="1" applyAlignment="1">
      <alignment vertical="center"/>
    </xf>
    <xf numFmtId="0" fontId="4" fillId="0" borderId="26" xfId="0" applyFont="1" applyFill="1" applyBorder="1" applyAlignment="1">
      <alignment vertical="center"/>
    </xf>
    <xf numFmtId="4" fontId="4" fillId="0" borderId="26" xfId="0" applyNumberFormat="1" applyFont="1" applyFill="1" applyBorder="1" applyAlignment="1">
      <alignment vertical="center"/>
    </xf>
    <xf numFmtId="2" fontId="2" fillId="0" borderId="26" xfId="0" applyNumberFormat="1" applyFont="1" applyBorder="1" applyAlignment="1">
      <alignment horizontal="center" vertical="center"/>
    </xf>
    <xf numFmtId="4" fontId="2" fillId="0" borderId="26" xfId="0" applyNumberFormat="1" applyFont="1" applyFill="1" applyBorder="1" applyAlignment="1">
      <alignment vertical="center"/>
    </xf>
    <xf numFmtId="2" fontId="2" fillId="0" borderId="26" xfId="0" applyNumberFormat="1" applyFont="1" applyBorder="1" applyAlignment="1">
      <alignment horizontal="center" vertical="center" wrapText="1"/>
    </xf>
    <xf numFmtId="2" fontId="2" fillId="4" borderId="26" xfId="0" applyNumberFormat="1" applyFont="1" applyFill="1" applyBorder="1" applyAlignment="1">
      <alignment horizontal="center" vertical="center" wrapText="1"/>
    </xf>
    <xf numFmtId="0" fontId="2" fillId="4" borderId="26" xfId="0" applyFont="1" applyFill="1" applyBorder="1" applyAlignment="1">
      <alignment vertical="center" wrapText="1"/>
    </xf>
    <xf numFmtId="4" fontId="2" fillId="4" borderId="26" xfId="0" applyNumberFormat="1" applyFont="1" applyFill="1" applyBorder="1" applyAlignment="1">
      <alignment vertical="center" wrapText="1"/>
    </xf>
    <xf numFmtId="4" fontId="11" fillId="4" borderId="26" xfId="0" applyNumberFormat="1" applyFont="1" applyFill="1" applyBorder="1" applyAlignment="1">
      <alignment vertical="center"/>
    </xf>
    <xf numFmtId="4" fontId="11" fillId="0" borderId="26" xfId="0" applyNumberFormat="1" applyFont="1" applyBorder="1" applyAlignment="1">
      <alignment vertical="center" wrapText="1"/>
    </xf>
    <xf numFmtId="167" fontId="11" fillId="0" borderId="26" xfId="0" applyNumberFormat="1" applyFont="1" applyBorder="1" applyAlignment="1">
      <alignment vertical="center" wrapText="1"/>
    </xf>
    <xf numFmtId="2" fontId="0" fillId="0" borderId="26" xfId="0" applyNumberFormat="1" applyFont="1" applyBorder="1" applyAlignment="1">
      <alignment vertical="center" wrapText="1"/>
    </xf>
    <xf numFmtId="4" fontId="11" fillId="4" borderId="26" xfId="0" applyNumberFormat="1" applyFont="1" applyFill="1" applyBorder="1" applyAlignment="1">
      <alignment vertical="center" wrapText="1"/>
    </xf>
    <xf numFmtId="0" fontId="2" fillId="0" borderId="46" xfId="0" applyFont="1" applyBorder="1" applyAlignment="1">
      <alignment vertical="center" wrapText="1"/>
    </xf>
    <xf numFmtId="0" fontId="4" fillId="3" borderId="22" xfId="0" applyFont="1" applyFill="1" applyBorder="1" applyAlignment="1">
      <alignment vertical="center"/>
    </xf>
    <xf numFmtId="0" fontId="2" fillId="4" borderId="21" xfId="0" applyFont="1" applyFill="1" applyBorder="1" applyAlignment="1">
      <alignment vertical="center"/>
    </xf>
    <xf numFmtId="4" fontId="2" fillId="4" borderId="21" xfId="0" applyNumberFormat="1" applyFont="1" applyFill="1" applyBorder="1" applyAlignment="1"/>
    <xf numFmtId="4" fontId="2" fillId="4" borderId="21" xfId="0" applyNumberFormat="1" applyFont="1" applyFill="1" applyBorder="1" applyAlignment="1">
      <alignment horizontal="right"/>
    </xf>
    <xf numFmtId="4" fontId="4" fillId="3" borderId="21" xfId="0" applyNumberFormat="1" applyFont="1" applyFill="1" applyBorder="1" applyAlignment="1">
      <alignment vertical="center"/>
    </xf>
    <xf numFmtId="4" fontId="20" fillId="0" borderId="21" xfId="0" applyNumberFormat="1" applyFont="1" applyFill="1" applyBorder="1" applyAlignment="1">
      <alignment vertical="center"/>
    </xf>
    <xf numFmtId="4" fontId="2" fillId="4" borderId="21" xfId="0" applyNumberFormat="1" applyFont="1" applyFill="1" applyBorder="1" applyAlignment="1">
      <alignment vertical="center"/>
    </xf>
    <xf numFmtId="0" fontId="2" fillId="0" borderId="21" xfId="0" applyFont="1" applyBorder="1" applyAlignment="1">
      <alignment vertical="center"/>
    </xf>
    <xf numFmtId="0" fontId="4" fillId="3" borderId="21" xfId="0" applyFont="1" applyFill="1" applyBorder="1" applyAlignment="1">
      <alignment vertical="center"/>
    </xf>
    <xf numFmtId="0" fontId="4" fillId="0" borderId="21" xfId="0" applyFont="1" applyFill="1" applyBorder="1" applyAlignment="1">
      <alignment vertical="center"/>
    </xf>
    <xf numFmtId="4" fontId="2" fillId="0" borderId="21" xfId="0" applyNumberFormat="1" applyFont="1" applyFill="1" applyBorder="1" applyAlignment="1">
      <alignment vertical="center"/>
    </xf>
    <xf numFmtId="0" fontId="2" fillId="0" borderId="21" xfId="0" applyFont="1" applyBorder="1" applyAlignment="1">
      <alignment vertical="center" wrapText="1"/>
    </xf>
    <xf numFmtId="2" fontId="2" fillId="0" borderId="21" xfId="0" applyNumberFormat="1" applyFont="1" applyFill="1" applyBorder="1" applyAlignment="1">
      <alignment horizontal="center" vertical="center" wrapText="1"/>
    </xf>
    <xf numFmtId="2" fontId="2" fillId="0" borderId="21" xfId="0" applyNumberFormat="1" applyFont="1" applyBorder="1" applyAlignment="1">
      <alignment horizontal="center" vertical="center" wrapText="1"/>
    </xf>
    <xf numFmtId="2" fontId="2" fillId="4" borderId="21" xfId="0" applyNumberFormat="1" applyFont="1" applyFill="1" applyBorder="1" applyAlignment="1">
      <alignment horizontal="center" vertical="center" wrapText="1"/>
    </xf>
    <xf numFmtId="2" fontId="2" fillId="0" borderId="21" xfId="0" applyNumberFormat="1" applyFont="1" applyFill="1" applyBorder="1" applyAlignment="1">
      <alignment horizontal="center" vertical="center"/>
    </xf>
    <xf numFmtId="2" fontId="2" fillId="0" borderId="21" xfId="0" applyNumberFormat="1" applyFont="1" applyBorder="1" applyAlignment="1">
      <alignment horizontal="center" vertical="center"/>
    </xf>
    <xf numFmtId="0" fontId="2" fillId="4" borderId="21" xfId="0" applyFont="1" applyFill="1" applyBorder="1" applyAlignment="1">
      <alignment vertical="center" wrapText="1"/>
    </xf>
    <xf numFmtId="4" fontId="2" fillId="4" borderId="21" xfId="0" applyNumberFormat="1" applyFont="1" applyFill="1" applyBorder="1" applyAlignment="1">
      <alignment vertical="center" wrapText="1"/>
    </xf>
    <xf numFmtId="4" fontId="11" fillId="4" borderId="21" xfId="0" applyNumberFormat="1" applyFont="1" applyFill="1" applyBorder="1" applyAlignment="1">
      <alignment vertical="center"/>
    </xf>
    <xf numFmtId="4" fontId="11" fillId="0" borderId="21" xfId="0" applyNumberFormat="1" applyFont="1" applyBorder="1" applyAlignment="1">
      <alignment vertical="center" wrapText="1"/>
    </xf>
    <xf numFmtId="4" fontId="2" fillId="0" borderId="21" xfId="0" applyNumberFormat="1" applyFont="1" applyBorder="1" applyAlignment="1">
      <alignment vertical="center" wrapText="1"/>
    </xf>
    <xf numFmtId="167" fontId="11" fillId="0" borderId="21" xfId="0" applyNumberFormat="1" applyFont="1" applyBorder="1" applyAlignment="1">
      <alignment vertical="center" wrapText="1"/>
    </xf>
    <xf numFmtId="4" fontId="11" fillId="4" borderId="21" xfId="0" applyNumberFormat="1" applyFont="1" applyFill="1" applyBorder="1" applyAlignment="1">
      <alignment vertical="center" wrapText="1"/>
    </xf>
    <xf numFmtId="0" fontId="2" fillId="0" borderId="49" xfId="0" applyFont="1" applyBorder="1" applyAlignment="1">
      <alignment vertical="center" wrapText="1"/>
    </xf>
    <xf numFmtId="0" fontId="4" fillId="3" borderId="39" xfId="0" applyFont="1" applyFill="1" applyBorder="1" applyAlignment="1">
      <alignment vertical="center"/>
    </xf>
    <xf numFmtId="0" fontId="2" fillId="4" borderId="15" xfId="0" applyFont="1" applyFill="1" applyBorder="1" applyAlignment="1">
      <alignment vertical="center"/>
    </xf>
    <xf numFmtId="167" fontId="0" fillId="0" borderId="13" xfId="0" applyNumberFormat="1" applyFill="1" applyBorder="1" applyAlignment="1"/>
    <xf numFmtId="4" fontId="2" fillId="4" borderId="15" xfId="0" applyNumberFormat="1" applyFont="1" applyFill="1" applyBorder="1" applyAlignment="1">
      <alignment horizontal="right"/>
    </xf>
    <xf numFmtId="167" fontId="0" fillId="0" borderId="13" xfId="0" applyNumberFormat="1" applyFill="1" applyBorder="1" applyAlignment="1">
      <alignment vertical="center"/>
    </xf>
    <xf numFmtId="4" fontId="2" fillId="0" borderId="13" xfId="0" applyNumberFormat="1" applyFont="1" applyFill="1" applyBorder="1" applyAlignment="1">
      <alignment horizontal="right"/>
    </xf>
    <xf numFmtId="4" fontId="4" fillId="3" borderId="15" xfId="0" applyNumberFormat="1" applyFont="1" applyFill="1" applyBorder="1" applyAlignment="1">
      <alignment vertical="center"/>
    </xf>
    <xf numFmtId="4" fontId="20" fillId="0" borderId="15" xfId="0" applyNumberFormat="1" applyFont="1" applyFill="1" applyBorder="1" applyAlignment="1">
      <alignment vertical="center"/>
    </xf>
    <xf numFmtId="167" fontId="0" fillId="0" borderId="13" xfId="0" applyNumberFormat="1" applyFill="1" applyBorder="1" applyAlignment="1">
      <alignment horizontal="right" vertical="center"/>
    </xf>
    <xf numFmtId="4" fontId="2" fillId="4" borderId="15" xfId="0" applyNumberFormat="1" applyFont="1" applyFill="1" applyBorder="1" applyAlignment="1">
      <alignment vertical="center"/>
    </xf>
    <xf numFmtId="167" fontId="11" fillId="0" borderId="13" xfId="0" applyNumberFormat="1" applyFont="1" applyFill="1" applyBorder="1" applyAlignment="1">
      <alignment vertical="center"/>
    </xf>
    <xf numFmtId="0" fontId="2" fillId="0" borderId="15" xfId="0" applyFont="1" applyBorder="1" applyAlignment="1">
      <alignment vertical="center"/>
    </xf>
    <xf numFmtId="0" fontId="4" fillId="3" borderId="15" xfId="0" applyFont="1" applyFill="1" applyBorder="1" applyAlignment="1">
      <alignment vertical="center"/>
    </xf>
    <xf numFmtId="0" fontId="4" fillId="0" borderId="15" xfId="0" applyFont="1" applyFill="1" applyBorder="1" applyAlignment="1">
      <alignment vertical="center"/>
    </xf>
    <xf numFmtId="4" fontId="4" fillId="0" borderId="15" xfId="0" applyNumberFormat="1" applyFont="1" applyFill="1" applyBorder="1" applyAlignment="1">
      <alignment vertical="center"/>
    </xf>
    <xf numFmtId="2" fontId="2" fillId="0" borderId="15" xfId="0" applyNumberFormat="1" applyFont="1" applyBorder="1" applyAlignment="1">
      <alignment horizontal="center" vertical="center"/>
    </xf>
    <xf numFmtId="4" fontId="2" fillId="0" borderId="15" xfId="0" applyNumberFormat="1" applyFont="1" applyFill="1" applyBorder="1" applyAlignment="1">
      <alignment vertical="center"/>
    </xf>
    <xf numFmtId="167" fontId="11" fillId="0" borderId="13" xfId="0" applyNumberFormat="1" applyFont="1" applyFill="1" applyBorder="1" applyAlignment="1"/>
    <xf numFmtId="2" fontId="2" fillId="0" borderId="15" xfId="0" applyNumberFormat="1" applyFont="1" applyBorder="1" applyAlignment="1">
      <alignment horizontal="center" vertical="center" wrapText="1"/>
    </xf>
    <xf numFmtId="169" fontId="17" fillId="0" borderId="13" xfId="0" applyNumberFormat="1" applyFont="1" applyFill="1" applyBorder="1" applyAlignment="1" applyProtection="1">
      <alignment horizontal="right" vertical="center"/>
      <protection locked="0"/>
    </xf>
    <xf numFmtId="2" fontId="2" fillId="4" borderId="15" xfId="0" applyNumberFormat="1" applyFont="1" applyFill="1" applyBorder="1" applyAlignment="1">
      <alignment horizontal="center" vertical="center" wrapText="1"/>
    </xf>
    <xf numFmtId="4" fontId="2" fillId="4" borderId="15" xfId="0" applyNumberFormat="1" applyFont="1" applyFill="1" applyBorder="1" applyAlignment="1">
      <alignment vertical="center" wrapText="1"/>
    </xf>
    <xf numFmtId="4" fontId="11" fillId="4" borderId="15" xfId="0" applyNumberFormat="1" applyFont="1" applyFill="1" applyBorder="1" applyAlignment="1">
      <alignment vertical="center"/>
    </xf>
    <xf numFmtId="4" fontId="11" fillId="0" borderId="15" xfId="0" applyNumberFormat="1" applyFont="1" applyBorder="1" applyAlignment="1">
      <alignment vertical="center" wrapText="1"/>
    </xf>
    <xf numFmtId="167" fontId="11" fillId="0" borderId="15" xfId="0" applyNumberFormat="1" applyFont="1" applyBorder="1" applyAlignment="1">
      <alignment vertical="center" wrapText="1"/>
    </xf>
    <xf numFmtId="2" fontId="0" fillId="0" borderId="15" xfId="0" applyNumberFormat="1" applyFont="1" applyBorder="1" applyAlignment="1">
      <alignment vertical="center" wrapText="1"/>
    </xf>
    <xf numFmtId="4" fontId="11" fillId="4" borderId="15" xfId="0" applyNumberFormat="1" applyFont="1" applyFill="1" applyBorder="1" applyAlignment="1">
      <alignment vertical="center" wrapText="1"/>
    </xf>
    <xf numFmtId="0" fontId="25" fillId="0" borderId="11" xfId="0" applyFont="1" applyFill="1" applyBorder="1" applyAlignment="1">
      <alignment horizontal="center" vertical="center" wrapText="1"/>
    </xf>
    <xf numFmtId="0" fontId="25" fillId="7" borderId="0" xfId="0" applyFont="1" applyFill="1" applyBorder="1" applyAlignment="1">
      <alignment vertical="center" wrapText="1"/>
    </xf>
    <xf numFmtId="0" fontId="24" fillId="0" borderId="0" xfId="0" applyFont="1"/>
    <xf numFmtId="170" fontId="24" fillId="0" borderId="0" xfId="0" applyNumberFormat="1" applyFont="1"/>
    <xf numFmtId="170" fontId="0" fillId="0" borderId="0" xfId="0" applyNumberFormat="1"/>
    <xf numFmtId="0" fontId="0" fillId="0" borderId="0" xfId="0" applyAlignment="1">
      <alignment horizontal="center" vertical="center" wrapText="1"/>
    </xf>
    <xf numFmtId="0" fontId="0" fillId="0" borderId="0" xfId="0" applyAlignment="1">
      <alignment vertical="center" wrapText="1"/>
    </xf>
    <xf numFmtId="170" fontId="29" fillId="0" borderId="0" xfId="0" applyNumberFormat="1" applyFont="1"/>
    <xf numFmtId="0" fontId="5" fillId="0" borderId="0" xfId="0" applyFont="1" applyAlignment="1">
      <alignment horizontal="center"/>
    </xf>
    <xf numFmtId="0" fontId="0" fillId="0" borderId="10" xfId="0" applyBorder="1" applyAlignment="1">
      <alignment horizontal="center" vertical="center" wrapText="1"/>
    </xf>
    <xf numFmtId="0" fontId="0" fillId="0" borderId="11" xfId="0" applyBorder="1" applyAlignment="1">
      <alignment vertical="center" wrapText="1"/>
    </xf>
    <xf numFmtId="0" fontId="0" fillId="0" borderId="11" xfId="0" applyBorder="1"/>
    <xf numFmtId="0" fontId="0" fillId="0" borderId="12" xfId="0" applyBorder="1"/>
    <xf numFmtId="0" fontId="25" fillId="7" borderId="19" xfId="0" applyFont="1" applyFill="1" applyBorder="1" applyAlignment="1">
      <alignment vertical="center" wrapText="1"/>
    </xf>
    <xf numFmtId="170" fontId="25" fillId="7" borderId="19" xfId="0" applyNumberFormat="1" applyFont="1" applyFill="1" applyBorder="1" applyAlignment="1">
      <alignment vertical="center" wrapText="1"/>
    </xf>
    <xf numFmtId="170" fontId="25" fillId="7" borderId="0" xfId="0" applyNumberFormat="1" applyFont="1" applyFill="1" applyBorder="1" applyAlignment="1">
      <alignment vertical="center" wrapText="1"/>
    </xf>
    <xf numFmtId="170" fontId="26" fillId="7" borderId="0" xfId="0" applyNumberFormat="1" applyFont="1" applyFill="1" applyBorder="1" applyAlignment="1">
      <alignment vertical="center" wrapText="1"/>
    </xf>
    <xf numFmtId="0" fontId="25" fillId="7" borderId="36" xfId="0" applyFont="1" applyFill="1" applyBorder="1" applyAlignment="1">
      <alignment vertical="center" wrapText="1"/>
    </xf>
    <xf numFmtId="0" fontId="27" fillId="8" borderId="10" xfId="0" applyFont="1" applyFill="1" applyBorder="1" applyAlignment="1">
      <alignment horizontal="center" vertical="center" wrapText="1"/>
    </xf>
    <xf numFmtId="0" fontId="27" fillId="8" borderId="11" xfId="0" applyFont="1" applyFill="1" applyBorder="1" applyAlignment="1">
      <alignment vertical="center" wrapText="1"/>
    </xf>
    <xf numFmtId="0" fontId="25" fillId="8" borderId="11" xfId="0" applyFont="1" applyFill="1" applyBorder="1" applyAlignment="1">
      <alignment vertical="center" wrapText="1"/>
    </xf>
    <xf numFmtId="170" fontId="25" fillId="8" borderId="12" xfId="0" applyNumberFormat="1" applyFont="1" applyFill="1" applyBorder="1" applyAlignment="1">
      <alignment vertical="center" wrapText="1"/>
    </xf>
    <xf numFmtId="0" fontId="25" fillId="0" borderId="37" xfId="0" applyFont="1" applyFill="1" applyBorder="1" applyAlignment="1">
      <alignment horizontal="center" vertical="center" wrapText="1"/>
    </xf>
    <xf numFmtId="49" fontId="25" fillId="7" borderId="24" xfId="0" applyNumberFormat="1" applyFont="1" applyFill="1" applyBorder="1" applyAlignment="1">
      <alignment horizontal="center" vertical="center" wrapText="1"/>
    </xf>
    <xf numFmtId="49" fontId="25" fillId="7" borderId="13" xfId="0" applyNumberFormat="1" applyFont="1" applyFill="1" applyBorder="1" applyAlignment="1">
      <alignment horizontal="center" vertical="center" wrapText="1"/>
    </xf>
    <xf numFmtId="0" fontId="25" fillId="7" borderId="38" xfId="0" applyFont="1" applyFill="1" applyBorder="1" applyAlignment="1">
      <alignment horizontal="center" vertical="center" wrapText="1"/>
    </xf>
    <xf numFmtId="170" fontId="25" fillId="7" borderId="24" xfId="0" applyNumberFormat="1" applyFont="1" applyFill="1" applyBorder="1" applyAlignment="1">
      <alignment vertical="center" wrapText="1"/>
    </xf>
    <xf numFmtId="170" fontId="25" fillId="7" borderId="13" xfId="0" applyNumberFormat="1" applyFont="1" applyFill="1" applyBorder="1" applyAlignment="1">
      <alignment vertical="center" wrapText="1"/>
    </xf>
    <xf numFmtId="170" fontId="26" fillId="7" borderId="13" xfId="0" applyNumberFormat="1" applyFont="1" applyFill="1" applyBorder="1" applyAlignment="1">
      <alignment vertical="center" wrapText="1"/>
    </xf>
    <xf numFmtId="170" fontId="26" fillId="7" borderId="38" xfId="0" applyNumberFormat="1" applyFont="1" applyFill="1" applyBorder="1" applyAlignment="1">
      <alignment vertical="center" wrapText="1"/>
    </xf>
    <xf numFmtId="170" fontId="25" fillId="0" borderId="37" xfId="0" applyNumberFormat="1" applyFont="1" applyFill="1" applyBorder="1" applyAlignment="1">
      <alignment horizontal="center" vertical="center" wrapText="1"/>
    </xf>
    <xf numFmtId="170" fontId="25" fillId="0" borderId="10" xfId="0" applyNumberFormat="1" applyFont="1" applyFill="1" applyBorder="1" applyAlignment="1">
      <alignment horizontal="center" vertical="center" wrapText="1"/>
    </xf>
    <xf numFmtId="170" fontId="26" fillId="7" borderId="24" xfId="0" applyNumberFormat="1" applyFont="1" applyFill="1" applyBorder="1" applyAlignment="1">
      <alignment vertical="center" wrapText="1"/>
    </xf>
    <xf numFmtId="170" fontId="25" fillId="8" borderId="37" xfId="0" applyNumberFormat="1" applyFont="1" applyFill="1" applyBorder="1" applyAlignment="1">
      <alignment vertical="center" wrapText="1"/>
    </xf>
    <xf numFmtId="49" fontId="25" fillId="7" borderId="0" xfId="0" applyNumberFormat="1" applyFont="1" applyFill="1" applyBorder="1" applyAlignment="1">
      <alignment vertical="center" wrapText="1"/>
    </xf>
    <xf numFmtId="0" fontId="27" fillId="0" borderId="13" xfId="0" applyFont="1" applyFill="1" applyBorder="1" applyAlignment="1">
      <alignment horizontal="center" vertical="center" wrapText="1"/>
    </xf>
    <xf numFmtId="0" fontId="0" fillId="0" borderId="13" xfId="0" applyFill="1" applyBorder="1" applyAlignment="1">
      <alignment horizontal="center" vertical="center" wrapText="1"/>
    </xf>
    <xf numFmtId="0" fontId="27" fillId="0" borderId="0" xfId="0" applyFont="1" applyFill="1" applyBorder="1" applyAlignment="1">
      <alignment vertical="center" wrapText="1"/>
    </xf>
    <xf numFmtId="170" fontId="27" fillId="0" borderId="13" xfId="0" applyNumberFormat="1" applyFont="1" applyFill="1" applyBorder="1" applyAlignment="1">
      <alignment vertical="center" wrapText="1"/>
    </xf>
    <xf numFmtId="170" fontId="27" fillId="0" borderId="0" xfId="0" applyNumberFormat="1" applyFont="1" applyFill="1" applyBorder="1" applyAlignment="1">
      <alignment vertical="center" wrapText="1"/>
    </xf>
    <xf numFmtId="170" fontId="28" fillId="0" borderId="13" xfId="0" applyNumberFormat="1" applyFont="1" applyFill="1" applyBorder="1" applyAlignment="1">
      <alignment vertical="center" wrapText="1"/>
    </xf>
    <xf numFmtId="170" fontId="28" fillId="0" borderId="0" xfId="0" applyNumberFormat="1" applyFont="1" applyFill="1" applyBorder="1" applyAlignment="1">
      <alignment vertical="center" wrapText="1"/>
    </xf>
    <xf numFmtId="0" fontId="17" fillId="0" borderId="0" xfId="0" applyFont="1"/>
    <xf numFmtId="0" fontId="8" fillId="6" borderId="0" xfId="3" applyFont="1" applyFill="1" applyAlignment="1"/>
    <xf numFmtId="1" fontId="8" fillId="6" borderId="0" xfId="3" applyNumberFormat="1" applyFont="1" applyFill="1" applyAlignment="1">
      <alignment horizontal="center"/>
    </xf>
    <xf numFmtId="0" fontId="8" fillId="6" borderId="0" xfId="3" applyFont="1" applyFill="1" applyAlignment="1">
      <alignment horizontal="center"/>
    </xf>
    <xf numFmtId="171" fontId="8" fillId="0" borderId="0" xfId="3" applyNumberFormat="1" applyFont="1"/>
    <xf numFmtId="0" fontId="11" fillId="0" borderId="0" xfId="3" applyFont="1"/>
    <xf numFmtId="0" fontId="30" fillId="0" borderId="0" xfId="0" applyFont="1" applyBorder="1"/>
    <xf numFmtId="1" fontId="5" fillId="6" borderId="0" xfId="3" applyNumberFormat="1" applyFont="1" applyFill="1" applyBorder="1" applyAlignment="1">
      <alignment vertical="center" wrapText="1"/>
    </xf>
    <xf numFmtId="39" fontId="32" fillId="0" borderId="0" xfId="5" applyNumberFormat="1" applyFont="1" applyFill="1" applyBorder="1" applyAlignment="1" applyProtection="1">
      <alignment horizontal="left"/>
    </xf>
    <xf numFmtId="0" fontId="5" fillId="0" borderId="0" xfId="0" applyFont="1" applyFill="1" applyBorder="1" applyAlignment="1"/>
    <xf numFmtId="0" fontId="30" fillId="0" borderId="0" xfId="0" applyFont="1"/>
    <xf numFmtId="0" fontId="5" fillId="0" borderId="0" xfId="0" applyFont="1" applyAlignment="1">
      <alignment horizontal="right"/>
    </xf>
    <xf numFmtId="14" fontId="5" fillId="0" borderId="0" xfId="0" applyNumberFormat="1" applyFont="1" applyAlignment="1">
      <alignment horizontal="left"/>
    </xf>
    <xf numFmtId="14" fontId="13" fillId="0" borderId="0" xfId="0" applyNumberFormat="1" applyFont="1" applyAlignment="1">
      <alignment horizontal="left"/>
    </xf>
    <xf numFmtId="0" fontId="5" fillId="0" borderId="0" xfId="0" applyFont="1" applyAlignment="1"/>
    <xf numFmtId="0" fontId="5" fillId="0" borderId="0" xfId="0" applyFont="1" applyAlignment="1">
      <alignment horizontal="left"/>
    </xf>
    <xf numFmtId="10" fontId="5" fillId="0" borderId="0" xfId="2" applyNumberFormat="1" applyFont="1" applyAlignment="1">
      <alignment horizontal="left"/>
    </xf>
    <xf numFmtId="0" fontId="2" fillId="0" borderId="0" xfId="0" applyFont="1"/>
    <xf numFmtId="0" fontId="2" fillId="0" borderId="0" xfId="0" applyFont="1" applyAlignment="1">
      <alignment vertical="center"/>
    </xf>
    <xf numFmtId="0" fontId="5" fillId="0" borderId="43" xfId="3" applyFont="1" applyBorder="1" applyAlignment="1">
      <alignment horizontal="center" vertical="center" wrapText="1"/>
    </xf>
    <xf numFmtId="10" fontId="5" fillId="10" borderId="24" xfId="2" applyNumberFormat="1" applyFont="1" applyFill="1" applyBorder="1" applyAlignment="1" applyProtection="1">
      <alignment horizontal="center" vertical="center"/>
    </xf>
    <xf numFmtId="10" fontId="5" fillId="10" borderId="43" xfId="2" applyNumberFormat="1" applyFont="1" applyFill="1" applyBorder="1" applyAlignment="1" applyProtection="1">
      <alignment vertical="center"/>
    </xf>
    <xf numFmtId="10" fontId="5" fillId="0" borderId="0" xfId="2" applyNumberFormat="1" applyFont="1" applyFill="1" applyBorder="1" applyAlignment="1" applyProtection="1">
      <alignment vertical="center"/>
    </xf>
    <xf numFmtId="0" fontId="30" fillId="0" borderId="0" xfId="0" applyFont="1" applyBorder="1" applyAlignment="1">
      <alignment vertical="center"/>
    </xf>
    <xf numFmtId="0" fontId="5" fillId="0" borderId="25" xfId="3" applyFont="1" applyBorder="1" applyAlignment="1">
      <alignment horizontal="center" vertical="center" wrapText="1"/>
    </xf>
    <xf numFmtId="43" fontId="5" fillId="11" borderId="25" xfId="4" applyFont="1" applyFill="1" applyBorder="1" applyAlignment="1" applyProtection="1">
      <alignment horizontal="center" vertical="center"/>
    </xf>
    <xf numFmtId="43" fontId="7" fillId="0" borderId="0" xfId="0" applyNumberFormat="1" applyFont="1" applyAlignment="1">
      <alignment vertical="center"/>
    </xf>
    <xf numFmtId="43" fontId="5" fillId="0" borderId="0" xfId="4" applyFont="1" applyFill="1" applyBorder="1" applyAlignment="1" applyProtection="1">
      <alignment horizontal="center" vertical="center"/>
    </xf>
    <xf numFmtId="43" fontId="2" fillId="0" borderId="0" xfId="0" applyNumberFormat="1" applyFont="1" applyAlignment="1">
      <alignment vertical="center"/>
    </xf>
    <xf numFmtId="0" fontId="7" fillId="0" borderId="0" xfId="0" applyFont="1" applyAlignment="1">
      <alignment vertical="center"/>
    </xf>
    <xf numFmtId="43" fontId="5" fillId="11" borderId="25" xfId="4" applyFont="1" applyFill="1" applyBorder="1" applyAlignment="1" applyProtection="1">
      <alignment vertical="center"/>
    </xf>
    <xf numFmtId="10" fontId="5" fillId="0" borderId="24" xfId="2" applyNumberFormat="1" applyFont="1" applyFill="1" applyBorder="1" applyAlignment="1" applyProtection="1">
      <alignment horizontal="center" vertical="center"/>
    </xf>
    <xf numFmtId="0" fontId="5" fillId="12" borderId="24" xfId="3" applyFont="1" applyFill="1" applyBorder="1" applyAlignment="1">
      <alignment horizontal="center" vertical="center" wrapText="1"/>
    </xf>
    <xf numFmtId="10" fontId="5" fillId="12" borderId="37" xfId="2" applyNumberFormat="1" applyFont="1" applyFill="1" applyBorder="1" applyAlignment="1" applyProtection="1">
      <alignment horizontal="center" vertical="center"/>
    </xf>
    <xf numFmtId="10" fontId="2" fillId="0" borderId="0" xfId="0" applyNumberFormat="1" applyFont="1" applyAlignment="1">
      <alignment vertical="center"/>
    </xf>
    <xf numFmtId="0" fontId="7" fillId="0" borderId="0" xfId="0" applyFont="1" applyAlignment="1">
      <alignment horizontal="center" vertical="center"/>
    </xf>
    <xf numFmtId="0" fontId="2" fillId="0" borderId="0" xfId="0" applyFont="1" applyBorder="1" applyAlignment="1">
      <alignment vertical="center"/>
    </xf>
    <xf numFmtId="0" fontId="5" fillId="12" borderId="37" xfId="3" applyFont="1" applyFill="1" applyBorder="1" applyAlignment="1">
      <alignment horizontal="center" vertical="center" wrapText="1"/>
    </xf>
    <xf numFmtId="43" fontId="5" fillId="12" borderId="50" xfId="4" applyFont="1" applyFill="1" applyBorder="1" applyAlignment="1" applyProtection="1">
      <alignment horizontal="center" vertical="center"/>
    </xf>
    <xf numFmtId="43" fontId="7" fillId="0" borderId="0" xfId="0" applyNumberFormat="1" applyFont="1" applyBorder="1" applyAlignment="1">
      <alignment vertical="center"/>
    </xf>
    <xf numFmtId="0" fontId="5" fillId="12" borderId="38" xfId="3" applyFont="1" applyFill="1" applyBorder="1" applyAlignment="1">
      <alignment horizontal="center" vertical="center" wrapText="1"/>
    </xf>
    <xf numFmtId="43" fontId="5" fillId="12" borderId="37" xfId="4" applyFont="1" applyFill="1" applyBorder="1" applyAlignment="1" applyProtection="1">
      <alignment horizontal="center" vertical="center"/>
    </xf>
    <xf numFmtId="171" fontId="8" fillId="0" borderId="0" xfId="3" applyNumberFormat="1" applyFont="1" applyBorder="1" applyAlignment="1" applyProtection="1">
      <alignment vertical="center"/>
    </xf>
    <xf numFmtId="0" fontId="7" fillId="0" borderId="0" xfId="0" applyFont="1" applyBorder="1" applyAlignment="1">
      <alignment horizontal="center" vertical="center"/>
    </xf>
    <xf numFmtId="43" fontId="7" fillId="0" borderId="0" xfId="0" applyNumberFormat="1" applyFont="1" applyFill="1" applyBorder="1" applyAlignment="1">
      <alignment vertical="center"/>
    </xf>
    <xf numFmtId="0" fontId="8" fillId="0" borderId="51" xfId="0" applyFont="1" applyBorder="1"/>
    <xf numFmtId="0" fontId="0" fillId="0" borderId="0" xfId="0" applyFill="1" applyBorder="1"/>
    <xf numFmtId="43" fontId="30" fillId="0" borderId="0" xfId="0" applyNumberFormat="1" applyFont="1" applyBorder="1"/>
    <xf numFmtId="49" fontId="8" fillId="0" borderId="0" xfId="0" applyNumberFormat="1" applyFont="1" applyAlignment="1">
      <alignment wrapText="1"/>
    </xf>
    <xf numFmtId="43" fontId="8" fillId="0" borderId="0" xfId="4" applyFont="1" applyFill="1" applyBorder="1" applyAlignment="1">
      <alignment horizontal="center" vertical="center"/>
    </xf>
    <xf numFmtId="172" fontId="8" fillId="0" borderId="0" xfId="3" applyNumberFormat="1" applyFont="1"/>
    <xf numFmtId="0" fontId="19" fillId="0" borderId="0" xfId="0" applyFont="1" applyAlignment="1">
      <alignment horizontal="center"/>
    </xf>
    <xf numFmtId="171" fontId="30" fillId="0" borderId="0" xfId="3" applyNumberFormat="1" applyFont="1"/>
    <xf numFmtId="0" fontId="13" fillId="0" borderId="0" xfId="0" applyFont="1" applyAlignment="1"/>
    <xf numFmtId="0" fontId="13" fillId="0" borderId="0" xfId="0" applyFont="1" applyAlignment="1">
      <alignment horizontal="center"/>
    </xf>
    <xf numFmtId="0" fontId="8" fillId="0" borderId="0" xfId="0" applyFont="1" applyAlignment="1"/>
    <xf numFmtId="0" fontId="8" fillId="0" borderId="0" xfId="0" applyFont="1" applyAlignment="1">
      <alignment horizontal="center"/>
    </xf>
    <xf numFmtId="0" fontId="8" fillId="0" borderId="0" xfId="0" applyFont="1" applyBorder="1" applyAlignment="1">
      <alignment horizontal="center" vertical="center"/>
    </xf>
    <xf numFmtId="1" fontId="34" fillId="6" borderId="0" xfId="3" applyNumberFormat="1" applyFont="1" applyFill="1" applyBorder="1" applyAlignment="1">
      <alignment horizontal="center" vertical="center" wrapText="1"/>
    </xf>
    <xf numFmtId="167" fontId="2" fillId="4" borderId="15" xfId="0" applyNumberFormat="1" applyFont="1" applyFill="1" applyBorder="1" applyAlignment="1">
      <alignment vertical="center"/>
    </xf>
    <xf numFmtId="10" fontId="5" fillId="0" borderId="0" xfId="2" applyNumberFormat="1" applyFont="1" applyFill="1" applyBorder="1" applyAlignment="1" applyProtection="1">
      <alignment horizontal="center" vertical="center"/>
    </xf>
    <xf numFmtId="0" fontId="11" fillId="0" borderId="15" xfId="0" applyFont="1" applyBorder="1" applyAlignment="1">
      <alignment horizontal="left" vertical="top" wrapText="1"/>
    </xf>
    <xf numFmtId="0" fontId="2" fillId="0" borderId="13" xfId="0" applyFont="1" applyBorder="1" applyAlignment="1">
      <alignment vertical="center"/>
    </xf>
    <xf numFmtId="0" fontId="2" fillId="0" borderId="18" xfId="0" applyFont="1" applyBorder="1" applyAlignment="1">
      <alignment vertical="center"/>
    </xf>
    <xf numFmtId="0" fontId="11" fillId="0" borderId="1" xfId="0" applyFont="1" applyBorder="1" applyAlignment="1">
      <alignment vertical="center" wrapText="1"/>
    </xf>
    <xf numFmtId="2" fontId="0" fillId="0" borderId="26" xfId="0" applyNumberFormat="1" applyFont="1" applyBorder="1" applyAlignment="1">
      <alignment horizontal="right" vertical="center" wrapText="1"/>
    </xf>
    <xf numFmtId="2" fontId="0" fillId="0" borderId="15" xfId="0" applyNumberFormat="1" applyFont="1" applyBorder="1" applyAlignment="1">
      <alignment horizontal="right" vertical="center" wrapText="1"/>
    </xf>
    <xf numFmtId="0" fontId="0" fillId="0" borderId="13" xfId="0" applyFill="1" applyBorder="1" applyAlignment="1">
      <alignment horizontal="left" vertical="center" wrapText="1"/>
    </xf>
    <xf numFmtId="0" fontId="0" fillId="0" borderId="13" xfId="0" applyFill="1" applyBorder="1" applyAlignment="1">
      <alignment horizontal="left" vertical="top" wrapText="1"/>
    </xf>
    <xf numFmtId="4" fontId="4" fillId="3" borderId="29" xfId="0" applyNumberFormat="1" applyFont="1" applyFill="1" applyBorder="1" applyAlignment="1">
      <alignment horizontal="center" vertical="center"/>
    </xf>
    <xf numFmtId="4" fontId="4" fillId="3" borderId="27" xfId="0" applyNumberFormat="1" applyFont="1" applyFill="1" applyBorder="1" applyAlignment="1">
      <alignment vertical="center"/>
    </xf>
    <xf numFmtId="4" fontId="4" fillId="3" borderId="37" xfId="0" applyNumberFormat="1" applyFont="1" applyFill="1" applyBorder="1" applyAlignment="1">
      <alignment vertical="center"/>
    </xf>
    <xf numFmtId="0" fontId="0" fillId="0" borderId="13" xfId="0" applyFont="1" applyFill="1" applyBorder="1" applyAlignment="1">
      <alignment horizontal="left" vertical="center" wrapText="1"/>
    </xf>
    <xf numFmtId="0" fontId="0" fillId="0" borderId="13" xfId="0" applyFont="1" applyFill="1" applyBorder="1" applyAlignment="1">
      <alignment vertical="center" wrapText="1"/>
    </xf>
    <xf numFmtId="0" fontId="35" fillId="0" borderId="13" xfId="0" applyFont="1" applyFill="1" applyBorder="1" applyAlignment="1">
      <alignment horizontal="center" vertical="center"/>
    </xf>
    <xf numFmtId="0" fontId="35" fillId="0" borderId="13" xfId="0" applyFont="1" applyFill="1" applyBorder="1" applyAlignment="1">
      <alignment vertical="center"/>
    </xf>
    <xf numFmtId="167" fontId="35" fillId="0" borderId="0" xfId="0" applyNumberFormat="1" applyFont="1" applyFill="1" applyBorder="1" applyAlignment="1">
      <alignment vertical="center"/>
    </xf>
    <xf numFmtId="4" fontId="36" fillId="0" borderId="0" xfId="0" applyNumberFormat="1" applyFont="1" applyFill="1" applyBorder="1" applyAlignment="1">
      <alignment horizontal="center" vertical="center"/>
    </xf>
    <xf numFmtId="0" fontId="17" fillId="0" borderId="13" xfId="0" applyFont="1" applyFill="1" applyBorder="1" applyAlignment="1">
      <alignment vertical="center"/>
    </xf>
    <xf numFmtId="167" fontId="17" fillId="0" borderId="0" xfId="0" applyNumberFormat="1" applyFont="1" applyFill="1" applyBorder="1" applyAlignment="1">
      <alignment vertical="center"/>
    </xf>
    <xf numFmtId="167" fontId="17" fillId="0" borderId="13" xfId="0" applyNumberFormat="1" applyFont="1" applyFill="1" applyBorder="1" applyAlignment="1">
      <alignment horizontal="right" vertical="center"/>
    </xf>
    <xf numFmtId="167" fontId="17" fillId="0" borderId="18" xfId="0" applyNumberFormat="1" applyFont="1" applyFill="1" applyBorder="1" applyAlignment="1">
      <alignment vertical="center"/>
    </xf>
    <xf numFmtId="167" fontId="1" fillId="0" borderId="0" xfId="0" applyNumberFormat="1" applyFont="1" applyAlignment="1">
      <alignment vertical="center"/>
    </xf>
    <xf numFmtId="167" fontId="17" fillId="0" borderId="13" xfId="0" applyNumberFormat="1" applyFont="1" applyFill="1" applyBorder="1" applyAlignment="1">
      <alignment vertical="center"/>
    </xf>
    <xf numFmtId="4" fontId="4" fillId="0" borderId="24" xfId="0" applyNumberFormat="1" applyFont="1" applyBorder="1" applyAlignment="1">
      <alignment horizontal="center" vertical="center"/>
    </xf>
    <xf numFmtId="4" fontId="4" fillId="0" borderId="38" xfId="0" applyNumberFormat="1" applyFont="1" applyBorder="1" applyAlignment="1">
      <alignment horizontal="center" vertical="center"/>
    </xf>
    <xf numFmtId="0" fontId="21" fillId="0" borderId="24" xfId="0" applyFont="1" applyBorder="1" applyAlignment="1">
      <alignment horizontal="center" vertical="center"/>
    </xf>
    <xf numFmtId="0" fontId="21" fillId="0" borderId="38" xfId="0" applyFont="1" applyBorder="1" applyAlignment="1">
      <alignment horizontal="center" vertical="center"/>
    </xf>
    <xf numFmtId="0" fontId="5" fillId="0" borderId="24" xfId="0" applyFont="1" applyBorder="1" applyAlignment="1">
      <alignment horizontal="center" vertical="center"/>
    </xf>
    <xf numFmtId="0" fontId="5" fillId="0" borderId="38" xfId="0" applyFont="1" applyBorder="1" applyAlignment="1">
      <alignment horizontal="center" vertical="center"/>
    </xf>
    <xf numFmtId="0" fontId="14" fillId="0" borderId="0" xfId="0" applyFont="1" applyAlignment="1">
      <alignment horizontal="center" vertical="center"/>
    </xf>
    <xf numFmtId="0" fontId="5" fillId="0" borderId="0" xfId="0" applyFont="1" applyAlignment="1">
      <alignment horizontal="left" vertical="center"/>
    </xf>
    <xf numFmtId="0" fontId="12" fillId="0" borderId="0" xfId="0" applyFont="1" applyAlignment="1">
      <alignment horizontal="right" vertical="center" wrapText="1"/>
    </xf>
    <xf numFmtId="0" fontId="4" fillId="0" borderId="24" xfId="0" applyFont="1" applyBorder="1" applyAlignment="1">
      <alignment horizontal="center" vertical="center"/>
    </xf>
    <xf numFmtId="0" fontId="4" fillId="0" borderId="38" xfId="0" applyFont="1" applyBorder="1" applyAlignment="1">
      <alignment horizontal="center" vertical="center"/>
    </xf>
    <xf numFmtId="166" fontId="11" fillId="0" borderId="45" xfId="0" applyNumberFormat="1" applyFont="1" applyBorder="1" applyAlignment="1">
      <alignment horizontal="center" vertical="center"/>
    </xf>
    <xf numFmtId="166" fontId="11" fillId="0" borderId="13" xfId="0" applyNumberFormat="1" applyFont="1" applyBorder="1" applyAlignment="1">
      <alignment horizontal="center" vertical="center"/>
    </xf>
    <xf numFmtId="166" fontId="11" fillId="0" borderId="39" xfId="0" applyNumberFormat="1" applyFont="1" applyBorder="1" applyAlignment="1">
      <alignment horizontal="center" vertical="center"/>
    </xf>
    <xf numFmtId="0" fontId="16" fillId="0" borderId="0" xfId="0" applyFont="1" applyAlignment="1">
      <alignment horizontal="right" vertical="center"/>
    </xf>
    <xf numFmtId="1" fontId="16" fillId="6" borderId="0" xfId="3" applyNumberFormat="1" applyFont="1" applyFill="1" applyBorder="1" applyAlignment="1">
      <alignment horizontal="right" vertical="center" wrapText="1"/>
    </xf>
    <xf numFmtId="164" fontId="3" fillId="2" borderId="10" xfId="0" applyNumberFormat="1" applyFont="1" applyFill="1" applyBorder="1" applyAlignment="1">
      <alignment horizontal="center" vertical="center"/>
    </xf>
    <xf numFmtId="164" fontId="3" fillId="2" borderId="11" xfId="0" applyNumberFormat="1" applyFont="1" applyFill="1" applyBorder="1" applyAlignment="1">
      <alignment horizontal="center" vertical="center"/>
    </xf>
    <xf numFmtId="164" fontId="3" fillId="2" borderId="12" xfId="0" applyNumberFormat="1" applyFont="1" applyFill="1" applyBorder="1" applyAlignment="1">
      <alignment horizontal="center" vertical="center"/>
    </xf>
    <xf numFmtId="164" fontId="9" fillId="0" borderId="10" xfId="0" applyNumberFormat="1" applyFont="1" applyBorder="1" applyAlignment="1">
      <alignment horizontal="center" vertical="center"/>
    </xf>
    <xf numFmtId="164" fontId="9" fillId="0" borderId="11" xfId="0" applyNumberFormat="1" applyFont="1" applyBorder="1" applyAlignment="1">
      <alignment horizontal="center" vertical="center"/>
    </xf>
    <xf numFmtId="164" fontId="9" fillId="0" borderId="12" xfId="0" applyNumberFormat="1"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1" fontId="5" fillId="6" borderId="0" xfId="3" applyNumberFormat="1" applyFont="1" applyFill="1" applyBorder="1" applyAlignment="1">
      <alignment horizontal="left" vertical="center"/>
    </xf>
    <xf numFmtId="2" fontId="5" fillId="0" borderId="0" xfId="0" applyNumberFormat="1" applyFont="1" applyAlignment="1">
      <alignment horizontal="left" vertical="center"/>
    </xf>
    <xf numFmtId="0" fontId="12" fillId="0" borderId="0" xfId="0" applyFont="1" applyAlignment="1">
      <alignment horizontal="right" vertical="center"/>
    </xf>
    <xf numFmtId="164" fontId="4" fillId="0" borderId="24" xfId="0" applyNumberFormat="1" applyFont="1" applyBorder="1" applyAlignment="1">
      <alignment horizontal="center" vertical="center"/>
    </xf>
    <xf numFmtId="164" fontId="4" fillId="0" borderId="38" xfId="0" applyNumberFormat="1" applyFont="1" applyBorder="1" applyAlignment="1">
      <alignment horizontal="center" vertical="center"/>
    </xf>
    <xf numFmtId="0" fontId="4" fillId="0" borderId="24" xfId="0" applyFont="1" applyBorder="1" applyAlignment="1">
      <alignment horizontal="left" vertical="center" wrapText="1"/>
    </xf>
    <xf numFmtId="0" fontId="4" fillId="0" borderId="38" xfId="0" applyFont="1" applyBorder="1" applyAlignment="1">
      <alignment horizontal="left" vertical="center" wrapText="1"/>
    </xf>
    <xf numFmtId="0" fontId="8" fillId="0" borderId="0" xfId="0" applyFont="1" applyBorder="1" applyAlignment="1">
      <alignment horizontal="center" vertical="center"/>
    </xf>
    <xf numFmtId="0" fontId="33" fillId="0" borderId="10"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12" xfId="0" applyFont="1" applyBorder="1" applyAlignment="1">
      <alignment horizontal="center" vertical="center" wrapText="1"/>
    </xf>
    <xf numFmtId="0" fontId="8" fillId="0" borderId="0" xfId="0" applyFont="1" applyAlignment="1">
      <alignment horizontal="center"/>
    </xf>
    <xf numFmtId="3" fontId="5" fillId="0" borderId="37" xfId="3" applyNumberFormat="1" applyFont="1" applyBorder="1" applyAlignment="1">
      <alignment horizontal="center" vertical="center" wrapText="1"/>
    </xf>
    <xf numFmtId="0" fontId="5" fillId="0" borderId="37" xfId="3" applyFont="1" applyBorder="1" applyAlignment="1">
      <alignment horizontal="left" vertical="center" wrapText="1"/>
    </xf>
    <xf numFmtId="164" fontId="5" fillId="9" borderId="37" xfId="3" applyNumberFormat="1" applyFont="1" applyFill="1" applyBorder="1" applyAlignment="1" applyProtection="1">
      <alignment horizontal="center" vertical="center"/>
    </xf>
    <xf numFmtId="0" fontId="5" fillId="9" borderId="37" xfId="0" applyFont="1" applyFill="1" applyBorder="1" applyAlignment="1">
      <alignment horizontal="center" vertical="center"/>
    </xf>
    <xf numFmtId="0" fontId="5" fillId="9" borderId="16" xfId="0" applyFont="1" applyFill="1" applyBorder="1" applyAlignment="1">
      <alignment horizontal="center" vertical="center"/>
    </xf>
    <xf numFmtId="0" fontId="5" fillId="9" borderId="48" xfId="0" applyFont="1" applyFill="1" applyBorder="1" applyAlignment="1">
      <alignment horizontal="center" vertical="center"/>
    </xf>
    <xf numFmtId="0" fontId="5" fillId="9" borderId="35" xfId="0" applyFont="1" applyFill="1" applyBorder="1" applyAlignment="1">
      <alignment horizontal="center" vertical="center"/>
    </xf>
    <xf numFmtId="0" fontId="5" fillId="9" borderId="40" xfId="0" applyFont="1" applyFill="1" applyBorder="1" applyAlignment="1">
      <alignment horizontal="center" vertical="center"/>
    </xf>
    <xf numFmtId="171" fontId="5" fillId="9" borderId="37" xfId="3" applyNumberFormat="1" applyFont="1" applyFill="1" applyBorder="1" applyAlignment="1" applyProtection="1">
      <alignment horizontal="center" vertical="center"/>
    </xf>
    <xf numFmtId="0" fontId="5" fillId="0" borderId="24" xfId="3" applyFont="1" applyBorder="1" applyAlignment="1">
      <alignment horizontal="left" vertical="center" wrapText="1"/>
    </xf>
    <xf numFmtId="0" fontId="5" fillId="0" borderId="38" xfId="3" applyFont="1" applyBorder="1" applyAlignment="1">
      <alignment horizontal="left" vertical="center" wrapText="1"/>
    </xf>
    <xf numFmtId="0" fontId="5" fillId="0" borderId="37" xfId="3" applyFont="1" applyBorder="1" applyAlignment="1">
      <alignment horizontal="center" vertical="center" wrapText="1"/>
    </xf>
    <xf numFmtId="0" fontId="5" fillId="12" borderId="10" xfId="3" applyFont="1" applyFill="1" applyBorder="1" applyAlignment="1">
      <alignment horizontal="center" vertical="center" wrapText="1"/>
    </xf>
    <xf numFmtId="0" fontId="5" fillId="12" borderId="11" xfId="3" applyFont="1" applyFill="1" applyBorder="1" applyAlignment="1">
      <alignment horizontal="center" vertical="center" wrapText="1"/>
    </xf>
    <xf numFmtId="0" fontId="5" fillId="12" borderId="37" xfId="0" applyFont="1" applyFill="1" applyBorder="1" applyAlignment="1">
      <alignment horizontal="center" vertical="center"/>
    </xf>
    <xf numFmtId="3" fontId="5" fillId="0" borderId="24" xfId="3" applyNumberFormat="1" applyFont="1" applyBorder="1" applyAlignment="1">
      <alignment horizontal="center" vertical="center" wrapText="1"/>
    </xf>
    <xf numFmtId="3" fontId="5" fillId="0" borderId="38" xfId="3" applyNumberFormat="1" applyFont="1" applyBorder="1" applyAlignment="1">
      <alignment horizontal="center" vertical="center" wrapText="1"/>
    </xf>
    <xf numFmtId="1" fontId="5" fillId="6" borderId="0" xfId="3" applyNumberFormat="1" applyFont="1" applyFill="1" applyBorder="1" applyAlignment="1">
      <alignment horizontal="center" vertical="center" wrapText="1"/>
    </xf>
    <xf numFmtId="1" fontId="34" fillId="6" borderId="0" xfId="3" applyNumberFormat="1" applyFont="1" applyFill="1" applyBorder="1" applyAlignment="1">
      <alignment horizontal="center" vertical="center" wrapText="1"/>
    </xf>
    <xf numFmtId="164" fontId="9" fillId="0" borderId="7" xfId="0" applyNumberFormat="1" applyFont="1" applyBorder="1" applyAlignment="1">
      <alignment horizontal="center" vertical="center"/>
    </xf>
    <xf numFmtId="164" fontId="9" fillId="0" borderId="0" xfId="0" applyNumberFormat="1" applyFont="1" applyBorder="1" applyAlignment="1">
      <alignment horizontal="center" vertical="center"/>
    </xf>
  </cellXfs>
  <cellStyles count="6">
    <cellStyle name="Cálculo" xfId="1" builtinId="22"/>
    <cellStyle name="Normal" xfId="0" builtinId="0"/>
    <cellStyle name="Normal_mascara" xfId="5" xr:uid="{00000000-0005-0000-0000-000002000000}"/>
    <cellStyle name="Porcentagem" xfId="2" builtinId="5"/>
    <cellStyle name="TableStyleLight1" xfId="3" xr:uid="{00000000-0005-0000-0000-000004000000}"/>
    <cellStyle name="Vírgula" xfId="4" builtinId="3"/>
  </cellStyles>
  <dxfs count="1">
    <dxf>
      <fill>
        <patternFill>
          <fgColor theme="0"/>
          <bgColor theme="0"/>
        </patternFill>
      </fill>
    </dxf>
  </dxfs>
  <tableStyles count="0" defaultTableStyle="TableStyleMedium2" defaultPivotStyle="PivotStyleLight16"/>
  <colors>
    <indexedColors>
      <rgbColor rgb="FF000000"/>
      <rgbColor rgb="FFE6E6E6"/>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CC"/>
      <rgbColor rgb="FF000080"/>
      <rgbColor rgb="FFFF00FF"/>
      <rgbColor rgb="FFFFFF00"/>
      <rgbColor rgb="FF00FFFF"/>
      <rgbColor rgb="FF800080"/>
      <rgbColor rgb="FF800000"/>
      <rgbColor rgb="FF008080"/>
      <rgbColor rgb="FF0000FF"/>
      <rgbColor rgb="FF00CCFF"/>
      <rgbColor rgb="FFCCFFFF"/>
      <rgbColor rgb="FFCCFFCC"/>
      <rgbColor rgb="FFFFFF99"/>
      <rgbColor rgb="FFB3B3B3"/>
      <rgbColor rgb="FFFF99CC"/>
      <rgbColor rgb="FFCC99FF"/>
      <rgbColor rgb="FFFFCC99"/>
      <rgbColor rgb="FF3366FF"/>
      <rgbColor rgb="FF33CCCC"/>
      <rgbColor rgb="FF99CC00"/>
      <rgbColor rgb="FFFFCC00"/>
      <rgbColor rgb="FFFF9900"/>
      <rgbColor rgb="FFFF6600"/>
      <rgbColor rgb="FF666699"/>
      <rgbColor rgb="FF999999"/>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25400</xdr:rowOff>
    </xdr:from>
    <xdr:to>
      <xdr:col>4</xdr:col>
      <xdr:colOff>180975</xdr:colOff>
      <xdr:row>5</xdr:row>
      <xdr:rowOff>28575</xdr:rowOff>
    </xdr:to>
    <xdr:pic>
      <xdr:nvPicPr>
        <xdr:cNvPr id="2" name="Imagem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5175"/>
        <a:stretch/>
      </xdr:blipFill>
      <xdr:spPr bwMode="auto">
        <a:xfrm>
          <a:off x="194733" y="220133"/>
          <a:ext cx="3093509" cy="782109"/>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5</xdr:col>
      <xdr:colOff>342689</xdr:colOff>
      <xdr:row>5</xdr:row>
      <xdr:rowOff>88689</xdr:rowOff>
    </xdr:to>
    <xdr:pic>
      <xdr:nvPicPr>
        <xdr:cNvPr id="2" name="Imagem 1">
          <a:extLst>
            <a:ext uri="{FF2B5EF4-FFF2-40B4-BE49-F238E27FC236}">
              <a16:creationId xmlns:a16="http://schemas.microsoft.com/office/drawing/2014/main" id="{00000000-0008-0000-01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5175"/>
        <a:stretch/>
      </xdr:blipFill>
      <xdr:spPr bwMode="auto">
        <a:xfrm>
          <a:off x="449580" y="167640"/>
          <a:ext cx="3093509" cy="782109"/>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22860</xdr:colOff>
      <xdr:row>1</xdr:row>
      <xdr:rowOff>7620</xdr:rowOff>
    </xdr:from>
    <xdr:to>
      <xdr:col>2</xdr:col>
      <xdr:colOff>2921182</xdr:colOff>
      <xdr:row>5</xdr:row>
      <xdr:rowOff>49530</xdr:rowOff>
    </xdr:to>
    <xdr:pic>
      <xdr:nvPicPr>
        <xdr:cNvPr id="2" name="Imagem 1">
          <a:extLst>
            <a:ext uri="{FF2B5EF4-FFF2-40B4-BE49-F238E27FC236}">
              <a16:creationId xmlns:a16="http://schemas.microsoft.com/office/drawing/2014/main" id="{00000000-0008-0000-02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5175"/>
        <a:stretch/>
      </xdr:blipFill>
      <xdr:spPr bwMode="auto">
        <a:xfrm>
          <a:off x="632460" y="205740"/>
          <a:ext cx="3637462" cy="834390"/>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ernando%20Garcia\Desktop\ESCOLAS%20P%20M%20DE%20CANOAS\PLANILHAS%20OR&#199;AMENT&#193;RIAS\OR&#199;AMENTO%20OBRAS\Or&#231;amento-Cronograma-EMEF%20MIN.%20RUBEM%20C.%20LUDWI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o"/>
      <sheetName val="Memória"/>
      <sheetName val="Orçamentária"/>
      <sheetName val="Composições"/>
      <sheetName val="Insumos"/>
      <sheetName val="Cotações"/>
      <sheetName val="Curva ABC - Serviços"/>
      <sheetName val="Curva ABC - Mão de Obra"/>
      <sheetName val="Curva ABC - Insumos"/>
      <sheetName val="Cronograma"/>
      <sheetName val="Composição BDI"/>
      <sheetName val="Composição BDi Dif."/>
      <sheetName val="Encargos Sociais"/>
    </sheetNames>
    <sheetDataSet>
      <sheetData sheetId="0" refreshError="1"/>
      <sheetData sheetId="1" refreshError="1"/>
      <sheetData sheetId="2" refreshError="1">
        <row r="7">
          <cell r="B7" t="str">
            <v>CLIENTE: PREFEITURA MUNICIPAL DE CANOAS</v>
          </cell>
        </row>
        <row r="9">
          <cell r="H9" t="str">
            <v>BDI:</v>
          </cell>
        </row>
        <row r="11">
          <cell r="B11" t="str">
            <v xml:space="preserve">ÁREA: </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MI1201"/>
  <sheetViews>
    <sheetView tabSelected="1" zoomScale="90" zoomScaleNormal="90" zoomScaleSheetLayoutView="80" zoomScalePageLayoutView="66" workbookViewId="0">
      <selection activeCell="E2" sqref="E2"/>
    </sheetView>
  </sheetViews>
  <sheetFormatPr defaultColWidth="11.5703125" defaultRowHeight="15.75" x14ac:dyDescent="0.2"/>
  <cols>
    <col min="1" max="1" width="2.7109375" style="1" customWidth="1"/>
    <col min="2" max="2" width="12.7109375" style="43" customWidth="1"/>
    <col min="3" max="3" width="16.7109375" style="1" customWidth="1"/>
    <col min="4" max="4" width="12.7109375" style="2" customWidth="1"/>
    <col min="5" max="5" width="118.7109375" style="14" customWidth="1"/>
    <col min="6" max="6" width="11.5703125" style="3"/>
    <col min="7" max="7" width="17.7109375" style="4" customWidth="1"/>
    <col min="8" max="10" width="20.7109375" style="1" customWidth="1"/>
    <col min="11" max="11" width="2.140625" style="1" customWidth="1"/>
    <col min="12" max="1023" width="11.5703125" style="1"/>
    <col min="1024" max="16384" width="11.5703125" style="11"/>
  </cols>
  <sheetData>
    <row r="2" spans="2:10" x14ac:dyDescent="0.2">
      <c r="F2" s="20"/>
      <c r="G2" s="46"/>
      <c r="H2" s="11"/>
      <c r="I2" s="11"/>
    </row>
    <row r="3" spans="2:10" x14ac:dyDescent="0.2">
      <c r="F3" s="20"/>
      <c r="G3" s="434" t="s">
        <v>113</v>
      </c>
      <c r="H3" s="434"/>
      <c r="I3" s="434"/>
    </row>
    <row r="4" spans="2:10" x14ac:dyDescent="0.2">
      <c r="F4" s="20"/>
      <c r="G4" s="434" t="s">
        <v>114</v>
      </c>
      <c r="H4" s="434"/>
      <c r="I4" s="434"/>
    </row>
    <row r="5" spans="2:10" x14ac:dyDescent="0.2">
      <c r="G5" s="434" t="s">
        <v>115</v>
      </c>
      <c r="H5" s="434"/>
      <c r="I5" s="434"/>
    </row>
    <row r="8" spans="2:10" x14ac:dyDescent="0.25">
      <c r="B8" s="44" t="s">
        <v>116</v>
      </c>
      <c r="C8" s="435" t="s">
        <v>117</v>
      </c>
      <c r="D8" s="435"/>
      <c r="E8" s="435"/>
      <c r="F8" s="443" t="s">
        <v>118</v>
      </c>
      <c r="G8" s="443"/>
      <c r="H8" s="22">
        <v>44104</v>
      </c>
    </row>
    <row r="9" spans="2:10" ht="31.15" customHeight="1" x14ac:dyDescent="0.2">
      <c r="B9" s="44"/>
      <c r="C9" s="21"/>
      <c r="D9" s="21"/>
      <c r="E9" s="21"/>
      <c r="F9" s="436" t="s">
        <v>119</v>
      </c>
      <c r="G9" s="436"/>
      <c r="H9" s="24">
        <v>43983</v>
      </c>
    </row>
    <row r="10" spans="2:10" x14ac:dyDescent="0.25">
      <c r="B10" s="44" t="s">
        <v>120</v>
      </c>
      <c r="C10" s="435" t="s">
        <v>121</v>
      </c>
      <c r="D10" s="435"/>
      <c r="E10" s="435"/>
      <c r="F10" s="54"/>
      <c r="G10" s="55" t="s">
        <v>122</v>
      </c>
      <c r="H10" s="25" t="s">
        <v>123</v>
      </c>
    </row>
    <row r="11" spans="2:10" x14ac:dyDescent="0.25">
      <c r="B11" s="44" t="s">
        <v>124</v>
      </c>
      <c r="C11" s="435" t="s">
        <v>125</v>
      </c>
      <c r="D11" s="435"/>
      <c r="E11" s="435"/>
      <c r="F11" s="455" t="s">
        <v>126</v>
      </c>
      <c r="G11" s="455"/>
      <c r="H11" s="26">
        <v>0.81850000000000001</v>
      </c>
    </row>
    <row r="12" spans="2:10" ht="15.6" customHeight="1" x14ac:dyDescent="0.25">
      <c r="B12" s="45" t="s">
        <v>127</v>
      </c>
      <c r="C12" s="453" t="s">
        <v>128</v>
      </c>
      <c r="D12" s="453"/>
      <c r="E12" s="453"/>
      <c r="F12" s="455" t="s">
        <v>129</v>
      </c>
      <c r="G12" s="455"/>
      <c r="H12" s="25" t="s">
        <v>130</v>
      </c>
    </row>
    <row r="13" spans="2:10" x14ac:dyDescent="0.25">
      <c r="B13" s="44" t="str">
        <f>[1]Orçamentária!$B$11</f>
        <v xml:space="preserve">ÁREA: </v>
      </c>
      <c r="C13" s="454" t="s">
        <v>131</v>
      </c>
      <c r="D13" s="454"/>
      <c r="E13" s="454"/>
      <c r="F13" s="442" t="str">
        <f>[1]Orçamentária!$H$9</f>
        <v>BDI:</v>
      </c>
      <c r="G13" s="442"/>
      <c r="H13" s="26">
        <v>0.26319999999999999</v>
      </c>
    </row>
    <row r="14" spans="2:10" x14ac:dyDescent="0.25">
      <c r="B14" s="44"/>
      <c r="C14" s="23"/>
      <c r="D14" s="23"/>
      <c r="E14" s="23"/>
      <c r="F14" s="442" t="s">
        <v>132</v>
      </c>
      <c r="G14" s="442"/>
      <c r="H14" s="26">
        <v>0.19270000000000001</v>
      </c>
    </row>
    <row r="16" spans="2:10" ht="27.75" x14ac:dyDescent="0.2">
      <c r="B16" s="444" t="s">
        <v>105</v>
      </c>
      <c r="C16" s="445"/>
      <c r="D16" s="445"/>
      <c r="E16" s="445"/>
      <c r="F16" s="445"/>
      <c r="G16" s="445"/>
      <c r="H16" s="445"/>
      <c r="I16" s="445"/>
      <c r="J16" s="446"/>
    </row>
    <row r="17" spans="2:10" ht="20.25" x14ac:dyDescent="0.2">
      <c r="B17" s="447" t="s">
        <v>106</v>
      </c>
      <c r="C17" s="448"/>
      <c r="D17" s="448"/>
      <c r="E17" s="448"/>
      <c r="F17" s="448"/>
      <c r="G17" s="448"/>
      <c r="H17" s="448"/>
      <c r="I17" s="448"/>
      <c r="J17" s="449"/>
    </row>
    <row r="18" spans="2:10" x14ac:dyDescent="0.2">
      <c r="B18" s="450"/>
      <c r="C18" s="451"/>
      <c r="D18" s="451"/>
      <c r="E18" s="451"/>
      <c r="F18" s="451"/>
      <c r="G18" s="451"/>
      <c r="H18" s="451"/>
      <c r="I18" s="451"/>
      <c r="J18" s="452"/>
    </row>
    <row r="19" spans="2:10" ht="47.25" x14ac:dyDescent="0.2">
      <c r="B19" s="430" t="s">
        <v>107</v>
      </c>
      <c r="C19" s="432" t="s">
        <v>108</v>
      </c>
      <c r="D19" s="456" t="s">
        <v>0</v>
      </c>
      <c r="E19" s="458" t="s">
        <v>1</v>
      </c>
      <c r="F19" s="437" t="s">
        <v>2</v>
      </c>
      <c r="G19" s="428" t="s">
        <v>3</v>
      </c>
      <c r="H19" s="227" t="s">
        <v>109</v>
      </c>
      <c r="I19" s="135" t="s">
        <v>110</v>
      </c>
      <c r="J19" s="437" t="s">
        <v>4</v>
      </c>
    </row>
    <row r="20" spans="2:10" ht="31.5" x14ac:dyDescent="0.2">
      <c r="B20" s="431"/>
      <c r="C20" s="433"/>
      <c r="D20" s="457"/>
      <c r="E20" s="459"/>
      <c r="F20" s="438"/>
      <c r="G20" s="429"/>
      <c r="H20" s="227" t="s">
        <v>111</v>
      </c>
      <c r="I20" s="135" t="s">
        <v>112</v>
      </c>
      <c r="J20" s="438"/>
    </row>
    <row r="21" spans="2:10" x14ac:dyDescent="0.2">
      <c r="B21" s="134"/>
      <c r="C21" s="133"/>
      <c r="D21" s="136">
        <v>1</v>
      </c>
      <c r="E21" s="169" t="s">
        <v>137</v>
      </c>
      <c r="F21" s="194"/>
      <c r="G21" s="203"/>
      <c r="H21" s="228"/>
      <c r="I21" s="275"/>
      <c r="J21" s="250"/>
    </row>
    <row r="22" spans="2:10" ht="33" customHeight="1" x14ac:dyDescent="0.2">
      <c r="B22" s="91"/>
      <c r="C22" s="71"/>
      <c r="D22" s="137">
        <f>D21*100+1</f>
        <v>101</v>
      </c>
      <c r="E22" s="170" t="s">
        <v>205</v>
      </c>
      <c r="F22" s="195"/>
      <c r="G22" s="204"/>
      <c r="H22" s="229"/>
      <c r="I22" s="276"/>
      <c r="J22" s="251"/>
    </row>
    <row r="23" spans="2:10" x14ac:dyDescent="0.2">
      <c r="B23" s="35" t="s">
        <v>142</v>
      </c>
      <c r="C23" s="72" t="s">
        <v>167</v>
      </c>
      <c r="D23" s="138" t="s">
        <v>156</v>
      </c>
      <c r="E23" s="171" t="s">
        <v>194</v>
      </c>
      <c r="F23" s="37">
        <v>6</v>
      </c>
      <c r="G23" s="205" t="s">
        <v>138</v>
      </c>
      <c r="H23" s="37">
        <v>412.25</v>
      </c>
      <c r="I23" s="277">
        <v>55.02</v>
      </c>
      <c r="J23" s="62"/>
    </row>
    <row r="24" spans="2:10" x14ac:dyDescent="0.2">
      <c r="B24" s="35"/>
      <c r="C24" s="73"/>
      <c r="D24" s="139"/>
      <c r="E24" s="171"/>
      <c r="F24" s="37"/>
      <c r="G24" s="205"/>
      <c r="H24" s="37">
        <f>SUM(F23*H23)</f>
        <v>2473.5</v>
      </c>
      <c r="I24" s="277">
        <f>SUM(F23*I23)</f>
        <v>330.12</v>
      </c>
      <c r="J24" s="62">
        <f>SUM(H24:I24)</f>
        <v>2803.62</v>
      </c>
    </row>
    <row r="25" spans="2:10" x14ac:dyDescent="0.2">
      <c r="B25" s="35">
        <v>26101</v>
      </c>
      <c r="C25" s="72" t="s">
        <v>168</v>
      </c>
      <c r="D25" s="138" t="s">
        <v>157</v>
      </c>
      <c r="E25" s="171" t="s">
        <v>143</v>
      </c>
      <c r="F25" s="37">
        <v>468.68</v>
      </c>
      <c r="G25" s="205" t="s">
        <v>138</v>
      </c>
      <c r="H25" s="37">
        <v>2.67</v>
      </c>
      <c r="I25" s="277">
        <v>3.17</v>
      </c>
      <c r="J25" s="62"/>
    </row>
    <row r="26" spans="2:10" x14ac:dyDescent="0.2">
      <c r="B26" s="35"/>
      <c r="C26" s="72"/>
      <c r="D26" s="139"/>
      <c r="E26" s="171"/>
      <c r="F26" s="37"/>
      <c r="G26" s="205"/>
      <c r="H26" s="37">
        <f>SUM(F25*H25)</f>
        <v>1251.3756000000001</v>
      </c>
      <c r="I26" s="277">
        <f>SUM(F25*I25)</f>
        <v>1485.7156</v>
      </c>
      <c r="J26" s="62">
        <f>SUM(H26:I26)+0.01</f>
        <v>2737.1012000000001</v>
      </c>
    </row>
    <row r="27" spans="2:10" x14ac:dyDescent="0.2">
      <c r="B27" s="35" t="s">
        <v>145</v>
      </c>
      <c r="C27" s="72" t="s">
        <v>169</v>
      </c>
      <c r="D27" s="138" t="s">
        <v>158</v>
      </c>
      <c r="E27" s="172" t="s">
        <v>144</v>
      </c>
      <c r="F27" s="37">
        <v>1</v>
      </c>
      <c r="G27" s="205" t="s">
        <v>139</v>
      </c>
      <c r="H27" s="37">
        <v>1894.8</v>
      </c>
      <c r="I27" s="277">
        <v>9158.2000000000007</v>
      </c>
      <c r="J27" s="62"/>
    </row>
    <row r="28" spans="2:10" x14ac:dyDescent="0.2">
      <c r="B28" s="35"/>
      <c r="C28" s="72"/>
      <c r="D28" s="139"/>
      <c r="E28" s="171"/>
      <c r="F28" s="37"/>
      <c r="G28" s="205"/>
      <c r="H28" s="37">
        <f>SUM(F27*H27)</f>
        <v>1894.8</v>
      </c>
      <c r="I28" s="277">
        <f>SUM(F27*I27)</f>
        <v>9158.2000000000007</v>
      </c>
      <c r="J28" s="62">
        <f>SUM(H28:I28)</f>
        <v>11053</v>
      </c>
    </row>
    <row r="29" spans="2:10" x14ac:dyDescent="0.2">
      <c r="B29" s="35" t="s">
        <v>147</v>
      </c>
      <c r="C29" s="72" t="s">
        <v>169</v>
      </c>
      <c r="D29" s="138" t="s">
        <v>159</v>
      </c>
      <c r="E29" s="171" t="s">
        <v>146</v>
      </c>
      <c r="F29" s="37">
        <v>13</v>
      </c>
      <c r="G29" s="205" t="s">
        <v>140</v>
      </c>
      <c r="H29" s="37">
        <v>568.44000000000005</v>
      </c>
      <c r="I29" s="277">
        <v>0</v>
      </c>
      <c r="J29" s="62"/>
    </row>
    <row r="30" spans="2:10" x14ac:dyDescent="0.2">
      <c r="B30" s="35"/>
      <c r="C30" s="72"/>
      <c r="D30" s="139"/>
      <c r="E30" s="171"/>
      <c r="F30" s="37"/>
      <c r="G30" s="205"/>
      <c r="H30" s="37">
        <f>SUM(F29*H29)</f>
        <v>7389.7200000000012</v>
      </c>
      <c r="I30" s="277">
        <f>SUM(F29*I29)</f>
        <v>0</v>
      </c>
      <c r="J30" s="62">
        <f>SUM(H30:I30)</f>
        <v>7389.7200000000012</v>
      </c>
    </row>
    <row r="31" spans="2:10" x14ac:dyDescent="0.2">
      <c r="B31" s="35" t="s">
        <v>149</v>
      </c>
      <c r="C31" s="72" t="s">
        <v>169</v>
      </c>
      <c r="D31" s="138" t="s">
        <v>160</v>
      </c>
      <c r="E31" s="171" t="s">
        <v>148</v>
      </c>
      <c r="F31" s="37">
        <v>13</v>
      </c>
      <c r="G31" s="205" t="s">
        <v>140</v>
      </c>
      <c r="H31" s="37">
        <v>568.44000000000005</v>
      </c>
      <c r="I31" s="277">
        <v>0</v>
      </c>
      <c r="J31" s="62"/>
    </row>
    <row r="32" spans="2:10" x14ac:dyDescent="0.2">
      <c r="B32" s="35"/>
      <c r="C32" s="72"/>
      <c r="D32" s="139"/>
      <c r="E32" s="171"/>
      <c r="F32" s="37"/>
      <c r="G32" s="205"/>
      <c r="H32" s="37">
        <f>SUM(F31*H31)</f>
        <v>7389.7200000000012</v>
      </c>
      <c r="I32" s="277">
        <f>SUM(F31*I31)</f>
        <v>0</v>
      </c>
      <c r="J32" s="62">
        <f>SUM(H32:I32)</f>
        <v>7389.7200000000012</v>
      </c>
    </row>
    <row r="33" spans="2:10" x14ac:dyDescent="0.2">
      <c r="B33" s="35" t="s">
        <v>151</v>
      </c>
      <c r="C33" s="72" t="s">
        <v>169</v>
      </c>
      <c r="D33" s="138" t="s">
        <v>161</v>
      </c>
      <c r="E33" s="171" t="s">
        <v>150</v>
      </c>
      <c r="F33" s="37">
        <v>13</v>
      </c>
      <c r="G33" s="205" t="s">
        <v>140</v>
      </c>
      <c r="H33" s="37">
        <v>631.6</v>
      </c>
      <c r="I33" s="277">
        <v>0</v>
      </c>
      <c r="J33" s="62"/>
    </row>
    <row r="34" spans="2:10" x14ac:dyDescent="0.2">
      <c r="B34" s="35"/>
      <c r="C34" s="74"/>
      <c r="D34" s="140"/>
      <c r="E34" s="171"/>
      <c r="F34" s="37"/>
      <c r="G34" s="205"/>
      <c r="H34" s="37">
        <f>SUM(F33*H33)</f>
        <v>8210.8000000000011</v>
      </c>
      <c r="I34" s="277">
        <f>SUM(F33*I33)</f>
        <v>0</v>
      </c>
      <c r="J34" s="62">
        <f>SUM(H34:I34)</f>
        <v>8210.8000000000011</v>
      </c>
    </row>
    <row r="35" spans="2:10" x14ac:dyDescent="0.2">
      <c r="B35" s="35" t="s">
        <v>152</v>
      </c>
      <c r="C35" s="72" t="s">
        <v>169</v>
      </c>
      <c r="D35" s="138" t="s">
        <v>162</v>
      </c>
      <c r="E35" s="171" t="s">
        <v>193</v>
      </c>
      <c r="F35" s="37">
        <v>13</v>
      </c>
      <c r="G35" s="205" t="s">
        <v>140</v>
      </c>
      <c r="H35" s="37">
        <v>1768.48</v>
      </c>
      <c r="I35" s="277">
        <v>0</v>
      </c>
      <c r="J35" s="62"/>
    </row>
    <row r="36" spans="2:10" x14ac:dyDescent="0.2">
      <c r="B36" s="35"/>
      <c r="C36" s="74"/>
      <c r="D36" s="141"/>
      <c r="E36" s="171"/>
      <c r="F36" s="37"/>
      <c r="G36" s="205"/>
      <c r="H36" s="37">
        <f>SUM(F35*H35)</f>
        <v>22990.240000000002</v>
      </c>
      <c r="I36" s="277">
        <f>SUM(F35*I35)</f>
        <v>0</v>
      </c>
      <c r="J36" s="62">
        <f>SUM(H36:I36)</f>
        <v>22990.240000000002</v>
      </c>
    </row>
    <row r="37" spans="2:10" x14ac:dyDescent="0.2">
      <c r="B37" s="92" t="s">
        <v>154</v>
      </c>
      <c r="C37" s="72" t="s">
        <v>169</v>
      </c>
      <c r="D37" s="138" t="s">
        <v>163</v>
      </c>
      <c r="E37" s="171" t="s">
        <v>153</v>
      </c>
      <c r="F37" s="37">
        <v>84.69</v>
      </c>
      <c r="G37" s="205" t="s">
        <v>141</v>
      </c>
      <c r="H37" s="37">
        <v>102.24</v>
      </c>
      <c r="I37" s="277">
        <v>42.96</v>
      </c>
      <c r="J37" s="62"/>
    </row>
    <row r="38" spans="2:10" x14ac:dyDescent="0.2">
      <c r="B38" s="35"/>
      <c r="C38" s="74"/>
      <c r="D38" s="142"/>
      <c r="E38" s="171"/>
      <c r="F38" s="37"/>
      <c r="G38" s="205"/>
      <c r="H38" s="37">
        <f>SUM(F37*H37)</f>
        <v>8658.7055999999993</v>
      </c>
      <c r="I38" s="277">
        <f>SUM(F37*I37)</f>
        <v>3638.2824000000001</v>
      </c>
      <c r="J38" s="62">
        <f>SUM(H38:I38)</f>
        <v>12296.987999999999</v>
      </c>
    </row>
    <row r="39" spans="2:10" x14ac:dyDescent="0.2">
      <c r="B39" s="35">
        <v>29401</v>
      </c>
      <c r="C39" s="72" t="s">
        <v>168</v>
      </c>
      <c r="D39" s="138" t="s">
        <v>164</v>
      </c>
      <c r="E39" s="171" t="s">
        <v>155</v>
      </c>
      <c r="F39" s="37">
        <v>468.68</v>
      </c>
      <c r="G39" s="205" t="s">
        <v>138</v>
      </c>
      <c r="H39" s="37">
        <v>0</v>
      </c>
      <c r="I39" s="277">
        <v>21.07</v>
      </c>
      <c r="J39" s="62"/>
    </row>
    <row r="40" spans="2:10" x14ac:dyDescent="0.2">
      <c r="B40" s="35"/>
      <c r="C40" s="74"/>
      <c r="D40" s="143"/>
      <c r="E40" s="171"/>
      <c r="F40" s="37"/>
      <c r="G40" s="205"/>
      <c r="H40" s="37">
        <f>SUM(F39*H39)</f>
        <v>0</v>
      </c>
      <c r="I40" s="277">
        <f>SUM(F39*I39)</f>
        <v>9875.0876000000007</v>
      </c>
      <c r="J40" s="62">
        <f>SUM(H40:I40)</f>
        <v>9875.0876000000007</v>
      </c>
    </row>
    <row r="41" spans="2:10" x14ac:dyDescent="0.2">
      <c r="B41" s="91"/>
      <c r="C41" s="71"/>
      <c r="D41" s="137"/>
      <c r="E41" s="170" t="s">
        <v>204</v>
      </c>
      <c r="F41" s="195"/>
      <c r="G41" s="204"/>
      <c r="H41" s="230">
        <f>SUM(H24+H26+H28+H30+H32+H34+H36+H38+H40)+0.01</f>
        <v>60258.871200000016</v>
      </c>
      <c r="I41" s="278">
        <f>SUM(I24+I26+I28+I30+I32+I34+I36+I38+I40)</f>
        <v>24487.405600000002</v>
      </c>
      <c r="J41" s="252">
        <f>SUM(H41:I41)</f>
        <v>84746.276800000021</v>
      </c>
    </row>
    <row r="42" spans="2:10" x14ac:dyDescent="0.2">
      <c r="B42" s="35"/>
      <c r="C42" s="75"/>
      <c r="D42" s="143"/>
      <c r="E42" s="173"/>
      <c r="F42" s="32"/>
      <c r="G42" s="205"/>
      <c r="H42" s="32"/>
      <c r="I42" s="277"/>
      <c r="J42" s="63"/>
    </row>
    <row r="43" spans="2:10" x14ac:dyDescent="0.2">
      <c r="B43" s="91"/>
      <c r="C43" s="71"/>
      <c r="D43" s="137" t="s">
        <v>176</v>
      </c>
      <c r="E43" s="170" t="s">
        <v>5</v>
      </c>
      <c r="F43" s="195"/>
      <c r="G43" s="204"/>
      <c r="H43" s="229"/>
      <c r="I43" s="403"/>
      <c r="J43" s="256">
        <f>SUM(J24+J26+J28+J38)</f>
        <v>28890.709199999998</v>
      </c>
    </row>
    <row r="44" spans="2:10" x14ac:dyDescent="0.2">
      <c r="B44" s="35"/>
      <c r="C44" s="75"/>
      <c r="D44" s="144" t="s">
        <v>177</v>
      </c>
      <c r="E44" s="174" t="s">
        <v>34</v>
      </c>
      <c r="F44" s="196"/>
      <c r="G44" s="205"/>
      <c r="H44" s="37"/>
      <c r="I44" s="279"/>
      <c r="J44" s="62"/>
    </row>
    <row r="45" spans="2:10" x14ac:dyDescent="0.2">
      <c r="B45" s="35" t="s">
        <v>166</v>
      </c>
      <c r="C45" s="72" t="s">
        <v>167</v>
      </c>
      <c r="D45" s="138" t="s">
        <v>178</v>
      </c>
      <c r="E45" s="172" t="s">
        <v>165</v>
      </c>
      <c r="F45" s="37">
        <v>1235</v>
      </c>
      <c r="G45" s="205" t="s">
        <v>138</v>
      </c>
      <c r="H45" s="37">
        <v>0.39</v>
      </c>
      <c r="I45" s="277">
        <v>0.14000000000000001</v>
      </c>
      <c r="J45" s="62"/>
    </row>
    <row r="46" spans="2:10" x14ac:dyDescent="0.2">
      <c r="B46" s="35"/>
      <c r="C46" s="75"/>
      <c r="D46" s="143"/>
      <c r="E46" s="171"/>
      <c r="F46" s="37"/>
      <c r="G46" s="205"/>
      <c r="H46" s="37">
        <f>SUM(F45*H45)</f>
        <v>481.65000000000003</v>
      </c>
      <c r="I46" s="277">
        <f>SUM(F45*I45)</f>
        <v>172.9</v>
      </c>
      <c r="J46" s="62">
        <f>SUM(H46:I46)</f>
        <v>654.55000000000007</v>
      </c>
    </row>
    <row r="47" spans="2:10" x14ac:dyDescent="0.2">
      <c r="B47" s="35"/>
      <c r="C47" s="75"/>
      <c r="D47" s="143"/>
      <c r="E47" s="171"/>
      <c r="F47" s="37"/>
      <c r="G47" s="205"/>
      <c r="H47" s="37"/>
      <c r="I47" s="277"/>
      <c r="J47" s="62"/>
    </row>
    <row r="48" spans="2:10" x14ac:dyDescent="0.2">
      <c r="B48" s="35"/>
      <c r="C48" s="72"/>
      <c r="D48" s="144" t="s">
        <v>179</v>
      </c>
      <c r="E48" s="174" t="s">
        <v>33</v>
      </c>
      <c r="F48" s="37"/>
      <c r="G48" s="205"/>
      <c r="H48" s="37"/>
      <c r="I48" s="277"/>
      <c r="J48" s="62"/>
    </row>
    <row r="49" spans="2:10" x14ac:dyDescent="0.2">
      <c r="B49" s="35">
        <v>85379</v>
      </c>
      <c r="C49" s="72" t="s">
        <v>167</v>
      </c>
      <c r="D49" s="138" t="s">
        <v>181</v>
      </c>
      <c r="E49" s="171" t="s">
        <v>172</v>
      </c>
      <c r="F49" s="37">
        <v>24.59</v>
      </c>
      <c r="G49" s="205" t="s">
        <v>141</v>
      </c>
      <c r="H49" s="37">
        <v>0.27</v>
      </c>
      <c r="I49" s="277">
        <v>2.54</v>
      </c>
      <c r="J49" s="62"/>
    </row>
    <row r="50" spans="2:10" x14ac:dyDescent="0.2">
      <c r="B50" s="35"/>
      <c r="C50" s="76"/>
      <c r="D50" s="143"/>
      <c r="E50" s="171"/>
      <c r="F50" s="37"/>
      <c r="G50" s="205"/>
      <c r="H50" s="37">
        <f>SUM(F49*H49)</f>
        <v>6.6393000000000004</v>
      </c>
      <c r="I50" s="277">
        <f>SUM(F49*I49)</f>
        <v>62.458599999999997</v>
      </c>
      <c r="J50" s="62">
        <f>SUM(H50:I50)</f>
        <v>69.097899999999996</v>
      </c>
    </row>
    <row r="51" spans="2:10" x14ac:dyDescent="0.2">
      <c r="B51" s="35">
        <v>22151</v>
      </c>
      <c r="C51" s="72" t="s">
        <v>168</v>
      </c>
      <c r="D51" s="138" t="s">
        <v>182</v>
      </c>
      <c r="E51" s="171" t="s">
        <v>171</v>
      </c>
      <c r="F51" s="37">
        <v>8</v>
      </c>
      <c r="G51" s="205" t="s">
        <v>170</v>
      </c>
      <c r="H51" s="37">
        <v>0</v>
      </c>
      <c r="I51" s="277">
        <v>6.64</v>
      </c>
      <c r="J51" s="62"/>
    </row>
    <row r="52" spans="2:10" x14ac:dyDescent="0.2">
      <c r="B52" s="35"/>
      <c r="C52" s="75"/>
      <c r="D52" s="143"/>
      <c r="E52" s="171"/>
      <c r="F52" s="37"/>
      <c r="G52" s="205"/>
      <c r="H52" s="37">
        <f>SUM(F51*H51)</f>
        <v>0</v>
      </c>
      <c r="I52" s="277">
        <f>SUM(F51*I51)</f>
        <v>53.12</v>
      </c>
      <c r="J52" s="62">
        <f>SUM(H52:I52)</f>
        <v>53.12</v>
      </c>
    </row>
    <row r="53" spans="2:10" x14ac:dyDescent="0.2">
      <c r="B53" s="35"/>
      <c r="C53" s="75"/>
      <c r="D53" s="143"/>
      <c r="E53" s="171"/>
      <c r="F53" s="37"/>
      <c r="G53" s="205"/>
      <c r="H53" s="37"/>
      <c r="I53" s="277"/>
      <c r="J53" s="62"/>
    </row>
    <row r="54" spans="2:10" x14ac:dyDescent="0.2">
      <c r="B54" s="35"/>
      <c r="C54" s="75"/>
      <c r="D54" s="144" t="s">
        <v>180</v>
      </c>
      <c r="E54" s="174" t="s">
        <v>35</v>
      </c>
      <c r="F54" s="32"/>
      <c r="G54" s="205"/>
      <c r="H54" s="32"/>
      <c r="I54" s="277"/>
      <c r="J54" s="63"/>
    </row>
    <row r="55" spans="2:10" x14ac:dyDescent="0.2">
      <c r="B55" s="35">
        <v>72897</v>
      </c>
      <c r="C55" s="72" t="s">
        <v>167</v>
      </c>
      <c r="D55" s="138" t="s">
        <v>183</v>
      </c>
      <c r="E55" s="171" t="s">
        <v>174</v>
      </c>
      <c r="F55" s="37">
        <v>132</v>
      </c>
      <c r="G55" s="205" t="s">
        <v>173</v>
      </c>
      <c r="H55" s="37">
        <v>6.77</v>
      </c>
      <c r="I55" s="277">
        <v>16.899999999999999</v>
      </c>
      <c r="J55" s="62"/>
    </row>
    <row r="56" spans="2:10" x14ac:dyDescent="0.2">
      <c r="B56" s="35"/>
      <c r="C56" s="75"/>
      <c r="D56" s="143"/>
      <c r="E56" s="171"/>
      <c r="F56" s="37"/>
      <c r="G56" s="205"/>
      <c r="H56" s="37">
        <f>SUM(F55*H55)</f>
        <v>893.64</v>
      </c>
      <c r="I56" s="277">
        <f>SUM(F55*I55)</f>
        <v>2230.7999999999997</v>
      </c>
      <c r="J56" s="62">
        <f>SUM(H56:I56)</f>
        <v>3124.4399999999996</v>
      </c>
    </row>
    <row r="57" spans="2:10" x14ac:dyDescent="0.2">
      <c r="B57" s="35">
        <v>72900</v>
      </c>
      <c r="C57" s="72" t="s">
        <v>167</v>
      </c>
      <c r="D57" s="138" t="s">
        <v>184</v>
      </c>
      <c r="E57" s="172" t="s">
        <v>175</v>
      </c>
      <c r="F57" s="37">
        <v>132</v>
      </c>
      <c r="G57" s="205" t="s">
        <v>173</v>
      </c>
      <c r="H57" s="37">
        <v>4.2300000000000004</v>
      </c>
      <c r="I57" s="277">
        <v>0.73</v>
      </c>
      <c r="J57" s="62"/>
    </row>
    <row r="58" spans="2:10" x14ac:dyDescent="0.2">
      <c r="B58" s="35"/>
      <c r="C58" s="75"/>
      <c r="D58" s="143"/>
      <c r="E58" s="171"/>
      <c r="F58" s="37"/>
      <c r="G58" s="205"/>
      <c r="H58" s="37">
        <f>SUM(F57*H57)</f>
        <v>558.36</v>
      </c>
      <c r="I58" s="277">
        <f>SUM(F57*I57)</f>
        <v>96.36</v>
      </c>
      <c r="J58" s="62">
        <f>SUM(H58:I58)</f>
        <v>654.72</v>
      </c>
    </row>
    <row r="59" spans="2:10" x14ac:dyDescent="0.2">
      <c r="B59" s="91"/>
      <c r="C59" s="71"/>
      <c r="D59" s="137"/>
      <c r="E59" s="170" t="s">
        <v>203</v>
      </c>
      <c r="F59" s="195"/>
      <c r="G59" s="204"/>
      <c r="H59" s="230">
        <f>SUM(H46+H50+H52+H56+H58)</f>
        <v>1940.2892999999999</v>
      </c>
      <c r="I59" s="278">
        <f>SUM(I46+I50+I52+I56+I58)</f>
        <v>2615.6385999999998</v>
      </c>
      <c r="J59" s="253">
        <f>SUM(J46+J50+J52+J56+J58)</f>
        <v>4555.9278999999997</v>
      </c>
    </row>
    <row r="60" spans="2:10" x14ac:dyDescent="0.2">
      <c r="B60" s="35"/>
      <c r="C60" s="75"/>
      <c r="D60" s="143"/>
      <c r="E60" s="173"/>
      <c r="F60" s="32"/>
      <c r="G60" s="205"/>
      <c r="H60" s="32"/>
      <c r="I60" s="277"/>
      <c r="J60" s="63"/>
    </row>
    <row r="61" spans="2:10" x14ac:dyDescent="0.2">
      <c r="B61" s="91"/>
      <c r="C61" s="71"/>
      <c r="D61" s="137" t="s">
        <v>185</v>
      </c>
      <c r="E61" s="170" t="s">
        <v>186</v>
      </c>
      <c r="F61" s="195"/>
      <c r="G61" s="204"/>
      <c r="H61" s="229"/>
      <c r="I61" s="276"/>
      <c r="J61" s="251"/>
    </row>
    <row r="62" spans="2:10" x14ac:dyDescent="0.2">
      <c r="B62" s="35">
        <v>27722</v>
      </c>
      <c r="C62" s="72" t="s">
        <v>168</v>
      </c>
      <c r="D62" s="138" t="s">
        <v>197</v>
      </c>
      <c r="E62" s="171" t="s">
        <v>189</v>
      </c>
      <c r="F62" s="37">
        <v>60</v>
      </c>
      <c r="G62" s="205" t="s">
        <v>187</v>
      </c>
      <c r="H62" s="37">
        <v>37.9</v>
      </c>
      <c r="I62" s="277">
        <v>0</v>
      </c>
      <c r="J62" s="62"/>
    </row>
    <row r="63" spans="2:10" x14ac:dyDescent="0.2">
      <c r="B63" s="35"/>
      <c r="C63" s="75"/>
      <c r="D63" s="143"/>
      <c r="E63" s="171"/>
      <c r="F63" s="37"/>
      <c r="G63" s="205"/>
      <c r="H63" s="37">
        <f>SUM(F62*H62)</f>
        <v>2274</v>
      </c>
      <c r="I63" s="277">
        <f>SUM(F62*I62)</f>
        <v>0</v>
      </c>
      <c r="J63" s="62">
        <f>SUM(H63:I63)</f>
        <v>2274</v>
      </c>
    </row>
    <row r="64" spans="2:10" ht="25.5" x14ac:dyDescent="0.2">
      <c r="B64" s="35">
        <v>84112</v>
      </c>
      <c r="C64" s="72" t="s">
        <v>167</v>
      </c>
      <c r="D64" s="138" t="s">
        <v>198</v>
      </c>
      <c r="E64" s="172" t="s">
        <v>188</v>
      </c>
      <c r="F64" s="37">
        <v>140</v>
      </c>
      <c r="G64" s="205" t="s">
        <v>138</v>
      </c>
      <c r="H64" s="37">
        <v>15.63</v>
      </c>
      <c r="I64" s="277">
        <v>4.45</v>
      </c>
      <c r="J64" s="62"/>
    </row>
    <row r="65" spans="2:17" x14ac:dyDescent="0.2">
      <c r="B65" s="35"/>
      <c r="C65" s="75"/>
      <c r="D65" s="143"/>
      <c r="E65" s="171"/>
      <c r="F65" s="37"/>
      <c r="G65" s="205"/>
      <c r="H65" s="37">
        <f>SUM(F64*H64)</f>
        <v>2188.2000000000003</v>
      </c>
      <c r="I65" s="277">
        <f>SUM(F64*I64)</f>
        <v>623</v>
      </c>
      <c r="J65" s="62">
        <f>SUM(H65:I65)</f>
        <v>2811.2000000000003</v>
      </c>
    </row>
    <row r="66" spans="2:17" x14ac:dyDescent="0.2">
      <c r="B66" s="35">
        <v>85424</v>
      </c>
      <c r="C66" s="72" t="s">
        <v>167</v>
      </c>
      <c r="D66" s="138" t="s">
        <v>199</v>
      </c>
      <c r="E66" s="172" t="s">
        <v>190</v>
      </c>
      <c r="F66" s="37">
        <v>330</v>
      </c>
      <c r="G66" s="205" t="s">
        <v>138</v>
      </c>
      <c r="H66" s="37">
        <v>5.25</v>
      </c>
      <c r="I66" s="277">
        <v>17.96</v>
      </c>
      <c r="J66" s="62"/>
    </row>
    <row r="67" spans="2:17" x14ac:dyDescent="0.2">
      <c r="B67" s="35"/>
      <c r="C67" s="75"/>
      <c r="D67" s="143"/>
      <c r="E67" s="171"/>
      <c r="F67" s="37"/>
      <c r="G67" s="205"/>
      <c r="H67" s="37">
        <f>SUM(F66*H66)</f>
        <v>1732.5</v>
      </c>
      <c r="I67" s="277">
        <f>SUM(F66*I66)</f>
        <v>5926.8</v>
      </c>
      <c r="J67" s="62">
        <f>SUM(H67:I67)</f>
        <v>7659.3</v>
      </c>
    </row>
    <row r="68" spans="2:17" x14ac:dyDescent="0.2">
      <c r="B68" s="35" t="s">
        <v>191</v>
      </c>
      <c r="C68" s="72" t="s">
        <v>169</v>
      </c>
      <c r="D68" s="138" t="s">
        <v>200</v>
      </c>
      <c r="E68" s="171" t="s">
        <v>192</v>
      </c>
      <c r="F68" s="37">
        <v>60</v>
      </c>
      <c r="G68" s="205" t="s">
        <v>141</v>
      </c>
      <c r="H68" s="37">
        <v>15.27</v>
      </c>
      <c r="I68" s="277">
        <v>21.75</v>
      </c>
      <c r="J68" s="62"/>
    </row>
    <row r="69" spans="2:17" x14ac:dyDescent="0.2">
      <c r="B69" s="35"/>
      <c r="C69" s="75"/>
      <c r="D69" s="143"/>
      <c r="E69" s="171"/>
      <c r="F69" s="37"/>
      <c r="G69" s="205"/>
      <c r="H69" s="37">
        <f>SUM(F68*H68)</f>
        <v>916.19999999999993</v>
      </c>
      <c r="I69" s="277">
        <f>SUM(F68*I68)</f>
        <v>1305</v>
      </c>
      <c r="J69" s="62">
        <f>SUM(H69:I69)</f>
        <v>2221.1999999999998</v>
      </c>
    </row>
    <row r="70" spans="2:17" x14ac:dyDescent="0.2">
      <c r="B70" s="35">
        <v>163102</v>
      </c>
      <c r="C70" s="72" t="s">
        <v>168</v>
      </c>
      <c r="D70" s="138" t="s">
        <v>201</v>
      </c>
      <c r="E70" s="171" t="s">
        <v>195</v>
      </c>
      <c r="F70" s="37">
        <v>6</v>
      </c>
      <c r="G70" s="205" t="s">
        <v>170</v>
      </c>
      <c r="H70" s="37">
        <v>171.8</v>
      </c>
      <c r="I70" s="277">
        <v>11.05</v>
      </c>
      <c r="J70" s="62"/>
    </row>
    <row r="71" spans="2:17" x14ac:dyDescent="0.2">
      <c r="B71" s="35"/>
      <c r="C71" s="75"/>
      <c r="D71" s="143"/>
      <c r="E71" s="171"/>
      <c r="F71" s="37"/>
      <c r="G71" s="205"/>
      <c r="H71" s="37">
        <f>SUM(F70*H70)</f>
        <v>1030.8000000000002</v>
      </c>
      <c r="I71" s="277">
        <f>SUM(F70*I70)</f>
        <v>66.300000000000011</v>
      </c>
      <c r="J71" s="62">
        <f>SUM(H71:I71)</f>
        <v>1097.1000000000001</v>
      </c>
    </row>
    <row r="72" spans="2:17" x14ac:dyDescent="0.2">
      <c r="B72" s="35">
        <v>171569</v>
      </c>
      <c r="C72" s="72" t="s">
        <v>168</v>
      </c>
      <c r="D72" s="138" t="s">
        <v>202</v>
      </c>
      <c r="E72" s="171" t="s">
        <v>196</v>
      </c>
      <c r="F72" s="37">
        <v>15</v>
      </c>
      <c r="G72" s="205" t="s">
        <v>170</v>
      </c>
      <c r="H72" s="37">
        <v>94.74</v>
      </c>
      <c r="I72" s="277">
        <v>6.25</v>
      </c>
      <c r="J72" s="62"/>
    </row>
    <row r="73" spans="2:17" x14ac:dyDescent="0.2">
      <c r="B73" s="35"/>
      <c r="C73" s="75"/>
      <c r="D73" s="143"/>
      <c r="E73" s="171"/>
      <c r="F73" s="37"/>
      <c r="G73" s="205"/>
      <c r="H73" s="37">
        <f>SUM(F72*H72)</f>
        <v>1421.1</v>
      </c>
      <c r="I73" s="277">
        <f>SUM(F72*I72)</f>
        <v>93.75</v>
      </c>
      <c r="J73" s="62">
        <f>SUM(H73:I73)</f>
        <v>1514.85</v>
      </c>
    </row>
    <row r="74" spans="2:17" x14ac:dyDescent="0.2">
      <c r="B74" s="91"/>
      <c r="C74" s="71"/>
      <c r="D74" s="137"/>
      <c r="E74" s="170" t="s">
        <v>206</v>
      </c>
      <c r="F74" s="195"/>
      <c r="G74" s="204"/>
      <c r="H74" s="230">
        <f>SUM(H63+H65+H67+H69+H71+H73)</f>
        <v>9562.8000000000011</v>
      </c>
      <c r="I74" s="278">
        <f>SUM(I63+I65+I67+I69+I71+I73)</f>
        <v>8014.85</v>
      </c>
      <c r="J74" s="252">
        <f>SUM(H74:I74)</f>
        <v>17577.650000000001</v>
      </c>
    </row>
    <row r="75" spans="2:17" x14ac:dyDescent="0.2">
      <c r="B75" s="93"/>
      <c r="C75" s="77"/>
      <c r="D75" s="143"/>
      <c r="E75" s="175"/>
      <c r="F75" s="51"/>
      <c r="G75" s="206"/>
      <c r="H75" s="52"/>
      <c r="I75" s="280"/>
      <c r="J75" s="64"/>
      <c r="K75" s="12"/>
      <c r="L75" s="12"/>
      <c r="M75" s="12"/>
      <c r="N75" s="12"/>
      <c r="O75" s="12"/>
      <c r="P75" s="12"/>
      <c r="Q75" s="12"/>
    </row>
    <row r="76" spans="2:17" x14ac:dyDescent="0.2">
      <c r="B76" s="90"/>
      <c r="C76" s="70"/>
      <c r="D76" s="145"/>
      <c r="E76" s="176" t="s">
        <v>207</v>
      </c>
      <c r="F76" s="197"/>
      <c r="G76" s="207"/>
      <c r="H76" s="231">
        <f>SUM(H41+H59+H74)</f>
        <v>71761.960500000016</v>
      </c>
      <c r="I76" s="281">
        <f>SUM(I41+I59+I74)+0.01</f>
        <v>35117.904200000004</v>
      </c>
      <c r="J76" s="254">
        <f>SUM(J41+J59+J74)+0.01</f>
        <v>106879.86470000002</v>
      </c>
      <c r="K76" s="12"/>
      <c r="L76" s="12"/>
      <c r="M76" s="12"/>
      <c r="N76" s="12"/>
      <c r="O76" s="12"/>
      <c r="P76" s="12"/>
      <c r="Q76" s="12"/>
    </row>
    <row r="77" spans="2:17" x14ac:dyDescent="0.2">
      <c r="B77" s="35"/>
      <c r="C77" s="75"/>
      <c r="D77" s="143"/>
      <c r="E77" s="173"/>
      <c r="F77" s="32"/>
      <c r="G77" s="205"/>
      <c r="H77" s="32"/>
      <c r="I77" s="277"/>
      <c r="J77" s="63"/>
    </row>
    <row r="78" spans="2:17" x14ac:dyDescent="0.2">
      <c r="B78" s="90"/>
      <c r="C78" s="70"/>
      <c r="D78" s="145">
        <v>2</v>
      </c>
      <c r="E78" s="176" t="s">
        <v>211</v>
      </c>
      <c r="F78" s="197"/>
      <c r="G78" s="207"/>
      <c r="H78" s="231"/>
      <c r="I78" s="281"/>
      <c r="J78" s="254"/>
    </row>
    <row r="79" spans="2:17" x14ac:dyDescent="0.2">
      <c r="B79" s="35">
        <v>90777</v>
      </c>
      <c r="C79" s="72" t="s">
        <v>167</v>
      </c>
      <c r="D79" s="138" t="s">
        <v>215</v>
      </c>
      <c r="E79" s="171" t="s">
        <v>212</v>
      </c>
      <c r="F79" s="37">
        <v>520</v>
      </c>
      <c r="G79" s="205" t="s">
        <v>208</v>
      </c>
      <c r="H79" s="37">
        <v>0.73</v>
      </c>
      <c r="I79" s="279">
        <v>95.26</v>
      </c>
      <c r="J79" s="62"/>
    </row>
    <row r="80" spans="2:17" x14ac:dyDescent="0.2">
      <c r="B80" s="35"/>
      <c r="C80" s="75"/>
      <c r="D80" s="143"/>
      <c r="E80" s="171"/>
      <c r="F80" s="37"/>
      <c r="G80" s="205"/>
      <c r="H80" s="37">
        <f>SUM(F79*H79)</f>
        <v>379.59999999999997</v>
      </c>
      <c r="I80" s="279">
        <f>SUM(F79*I79)</f>
        <v>49535.200000000004</v>
      </c>
      <c r="J80" s="62">
        <f>SUM(H80:I80)</f>
        <v>49914.8</v>
      </c>
    </row>
    <row r="81" spans="2:10" x14ac:dyDescent="0.2">
      <c r="B81" s="35">
        <v>93572</v>
      </c>
      <c r="C81" s="72" t="s">
        <v>167</v>
      </c>
      <c r="D81" s="138" t="s">
        <v>216</v>
      </c>
      <c r="E81" s="171" t="s">
        <v>213</v>
      </c>
      <c r="F81" s="37">
        <v>13</v>
      </c>
      <c r="G81" s="205" t="s">
        <v>209</v>
      </c>
      <c r="H81" s="37">
        <v>244.68</v>
      </c>
      <c r="I81" s="279">
        <v>7676.53</v>
      </c>
      <c r="J81" s="62"/>
    </row>
    <row r="82" spans="2:10" x14ac:dyDescent="0.2">
      <c r="B82" s="35"/>
      <c r="C82" s="75"/>
      <c r="D82" s="143"/>
      <c r="E82" s="171"/>
      <c r="F82" s="37"/>
      <c r="G82" s="205"/>
      <c r="H82" s="37">
        <f>SUM(F81*H81)</f>
        <v>3180.84</v>
      </c>
      <c r="I82" s="279">
        <f>SUM(F81*I81)</f>
        <v>99794.89</v>
      </c>
      <c r="J82" s="62">
        <f>SUM(H82:I82)</f>
        <v>102975.73</v>
      </c>
    </row>
    <row r="83" spans="2:10" x14ac:dyDescent="0.2">
      <c r="B83" s="35">
        <v>88326</v>
      </c>
      <c r="C83" s="72" t="s">
        <v>167</v>
      </c>
      <c r="D83" s="138" t="s">
        <v>217</v>
      </c>
      <c r="E83" s="171" t="s">
        <v>214</v>
      </c>
      <c r="F83" s="37">
        <v>2860</v>
      </c>
      <c r="G83" s="205" t="s">
        <v>208</v>
      </c>
      <c r="H83" s="37">
        <v>1.77</v>
      </c>
      <c r="I83" s="279">
        <v>22.57</v>
      </c>
      <c r="J83" s="62"/>
    </row>
    <row r="84" spans="2:10" x14ac:dyDescent="0.2">
      <c r="B84" s="35"/>
      <c r="C84" s="75"/>
      <c r="D84" s="143"/>
      <c r="E84" s="171"/>
      <c r="F84" s="37"/>
      <c r="G84" s="205"/>
      <c r="H84" s="37">
        <f>SUM(F83*H83)</f>
        <v>5062.2</v>
      </c>
      <c r="I84" s="279">
        <f>SUM(F83*I83)</f>
        <v>64550.200000000004</v>
      </c>
      <c r="J84" s="62">
        <f>SUM(H84:I84)</f>
        <v>69612.400000000009</v>
      </c>
    </row>
    <row r="85" spans="2:10" x14ac:dyDescent="0.2">
      <c r="B85" s="90"/>
      <c r="C85" s="70"/>
      <c r="D85" s="145"/>
      <c r="E85" s="176" t="s">
        <v>210</v>
      </c>
      <c r="F85" s="197"/>
      <c r="G85" s="207"/>
      <c r="H85" s="231">
        <f>SUM(H80+H82+H84)</f>
        <v>8622.64</v>
      </c>
      <c r="I85" s="281">
        <f>SUM(I80+I82+I84)</f>
        <v>213880.29</v>
      </c>
      <c r="J85" s="254">
        <f>SUM(H85:I85)</f>
        <v>222502.93</v>
      </c>
    </row>
    <row r="86" spans="2:10" x14ac:dyDescent="0.2">
      <c r="B86" s="35"/>
      <c r="C86" s="75"/>
      <c r="D86" s="143"/>
      <c r="E86" s="173"/>
      <c r="F86" s="32"/>
      <c r="G86" s="205"/>
      <c r="H86" s="32"/>
      <c r="I86" s="277"/>
      <c r="J86" s="63"/>
    </row>
    <row r="87" spans="2:10" x14ac:dyDescent="0.2">
      <c r="B87" s="90"/>
      <c r="C87" s="70"/>
      <c r="D87" s="145">
        <v>3</v>
      </c>
      <c r="E87" s="176" t="s">
        <v>218</v>
      </c>
      <c r="F87" s="197"/>
      <c r="G87" s="207"/>
      <c r="H87" s="231"/>
      <c r="I87" s="281"/>
      <c r="J87" s="254"/>
    </row>
    <row r="88" spans="2:10" x14ac:dyDescent="0.2">
      <c r="B88" s="91"/>
      <c r="C88" s="71"/>
      <c r="D88" s="137">
        <f>D87*100+1</f>
        <v>301</v>
      </c>
      <c r="E88" s="170" t="s">
        <v>219</v>
      </c>
      <c r="F88" s="195"/>
      <c r="G88" s="204"/>
      <c r="H88" s="229"/>
      <c r="I88" s="276"/>
      <c r="J88" s="251"/>
    </row>
    <row r="89" spans="2:10" x14ac:dyDescent="0.2">
      <c r="B89" s="35"/>
      <c r="C89" s="75"/>
      <c r="D89" s="146" t="s">
        <v>221</v>
      </c>
      <c r="E89" s="177" t="s">
        <v>220</v>
      </c>
      <c r="F89" s="37"/>
      <c r="G89" s="205"/>
      <c r="H89" s="37"/>
      <c r="I89" s="279"/>
      <c r="J89" s="62"/>
    </row>
    <row r="90" spans="2:10" ht="25.5" x14ac:dyDescent="0.2">
      <c r="B90" s="35" t="s">
        <v>230</v>
      </c>
      <c r="C90" s="72" t="s">
        <v>169</v>
      </c>
      <c r="D90" s="146" t="s">
        <v>224</v>
      </c>
      <c r="E90" s="172" t="s">
        <v>229</v>
      </c>
      <c r="F90" s="37">
        <v>48</v>
      </c>
      <c r="G90" s="205" t="s">
        <v>141</v>
      </c>
      <c r="H90" s="37">
        <v>92.35</v>
      </c>
      <c r="I90" s="279">
        <v>9.18</v>
      </c>
      <c r="J90" s="62"/>
    </row>
    <row r="91" spans="2:10" x14ac:dyDescent="0.2">
      <c r="B91" s="35"/>
      <c r="C91" s="75"/>
      <c r="D91" s="143"/>
      <c r="E91" s="171"/>
      <c r="F91" s="37"/>
      <c r="G91" s="205"/>
      <c r="H91" s="37">
        <f>SUM(F90*H90)</f>
        <v>4432.7999999999993</v>
      </c>
      <c r="I91" s="279">
        <f>SUM(F90*I90)</f>
        <v>440.64</v>
      </c>
      <c r="J91" s="62">
        <f>SUM(H91:I91)</f>
        <v>4873.4399999999996</v>
      </c>
    </row>
    <row r="92" spans="2:10" ht="25.5" x14ac:dyDescent="0.2">
      <c r="B92" s="35" t="s">
        <v>232</v>
      </c>
      <c r="C92" s="72" t="s">
        <v>169</v>
      </c>
      <c r="D92" s="146" t="s">
        <v>225</v>
      </c>
      <c r="E92" s="172" t="s">
        <v>231</v>
      </c>
      <c r="F92" s="37">
        <v>200</v>
      </c>
      <c r="G92" s="205" t="s">
        <v>141</v>
      </c>
      <c r="H92" s="37">
        <v>140.03</v>
      </c>
      <c r="I92" s="279">
        <v>10.27</v>
      </c>
      <c r="J92" s="62"/>
    </row>
    <row r="93" spans="2:10" x14ac:dyDescent="0.2">
      <c r="B93" s="35"/>
      <c r="C93" s="75"/>
      <c r="D93" s="143"/>
      <c r="E93" s="171"/>
      <c r="F93" s="37"/>
      <c r="G93" s="205"/>
      <c r="H93" s="37">
        <f>SUM(F92*H92)</f>
        <v>28006</v>
      </c>
      <c r="I93" s="279">
        <f>SUM(F92*I92)</f>
        <v>2054</v>
      </c>
      <c r="J93" s="62">
        <f>SUM(H93:I93)</f>
        <v>30060</v>
      </c>
    </row>
    <row r="94" spans="2:10" ht="25.5" x14ac:dyDescent="0.2">
      <c r="B94" s="35" t="s">
        <v>234</v>
      </c>
      <c r="C94" s="72" t="s">
        <v>169</v>
      </c>
      <c r="D94" s="146" t="s">
        <v>226</v>
      </c>
      <c r="E94" s="172" t="s">
        <v>233</v>
      </c>
      <c r="F94" s="37">
        <v>32</v>
      </c>
      <c r="G94" s="205" t="s">
        <v>141</v>
      </c>
      <c r="H94" s="37">
        <v>187.67</v>
      </c>
      <c r="I94" s="279">
        <v>10.96</v>
      </c>
      <c r="J94" s="62"/>
    </row>
    <row r="95" spans="2:10" x14ac:dyDescent="0.2">
      <c r="B95" s="35"/>
      <c r="C95" s="75"/>
      <c r="D95" s="143"/>
      <c r="E95" s="171"/>
      <c r="F95" s="37"/>
      <c r="G95" s="205"/>
      <c r="H95" s="37">
        <f>SUM(F94*H94)</f>
        <v>6005.44</v>
      </c>
      <c r="I95" s="279">
        <f>SUM(F94*I94)</f>
        <v>350.72</v>
      </c>
      <c r="J95" s="62">
        <f>SUM(H95:I95)</f>
        <v>6356.16</v>
      </c>
    </row>
    <row r="96" spans="2:10" x14ac:dyDescent="0.2">
      <c r="B96" s="35">
        <v>96544</v>
      </c>
      <c r="C96" s="72" t="s">
        <v>167</v>
      </c>
      <c r="D96" s="146" t="s">
        <v>227</v>
      </c>
      <c r="E96" s="172" t="s">
        <v>235</v>
      </c>
      <c r="F96" s="37">
        <v>201</v>
      </c>
      <c r="G96" s="205" t="s">
        <v>222</v>
      </c>
      <c r="H96" s="37">
        <v>8.25</v>
      </c>
      <c r="I96" s="279">
        <v>4.8099999999999996</v>
      </c>
      <c r="J96" s="62"/>
    </row>
    <row r="97" spans="2:10" x14ac:dyDescent="0.2">
      <c r="B97" s="35"/>
      <c r="C97" s="75"/>
      <c r="D97" s="143"/>
      <c r="E97" s="171"/>
      <c r="F97" s="37"/>
      <c r="G97" s="205"/>
      <c r="H97" s="37">
        <f>SUM(F96*H96)</f>
        <v>1658.25</v>
      </c>
      <c r="I97" s="279">
        <f>SUM(F96*I96)</f>
        <v>966.81</v>
      </c>
      <c r="J97" s="62">
        <f>SUM(H97:I97)</f>
        <v>2625.06</v>
      </c>
    </row>
    <row r="98" spans="2:10" x14ac:dyDescent="0.2">
      <c r="B98" s="35">
        <v>96546</v>
      </c>
      <c r="C98" s="72" t="s">
        <v>167</v>
      </c>
      <c r="D98" s="146" t="s">
        <v>228</v>
      </c>
      <c r="E98" s="172" t="s">
        <v>236</v>
      </c>
      <c r="F98" s="37">
        <v>357.84</v>
      </c>
      <c r="G98" s="205" t="s">
        <v>222</v>
      </c>
      <c r="H98" s="37">
        <v>7.83</v>
      </c>
      <c r="I98" s="279">
        <v>2.56</v>
      </c>
      <c r="J98" s="62"/>
    </row>
    <row r="99" spans="2:10" x14ac:dyDescent="0.2">
      <c r="B99" s="35"/>
      <c r="C99" s="75"/>
      <c r="D99" s="143"/>
      <c r="E99" s="171"/>
      <c r="F99" s="37"/>
      <c r="G99" s="205"/>
      <c r="H99" s="37">
        <f>SUM(F98*H98)</f>
        <v>2801.8871999999997</v>
      </c>
      <c r="I99" s="279">
        <f>SUM(F98*I98)</f>
        <v>916.07039999999995</v>
      </c>
      <c r="J99" s="62">
        <f>SUM(H99:I99)</f>
        <v>3717.9575999999997</v>
      </c>
    </row>
    <row r="100" spans="2:10" x14ac:dyDescent="0.2">
      <c r="B100" s="92"/>
      <c r="C100" s="78"/>
      <c r="D100" s="143"/>
      <c r="E100" s="178" t="s">
        <v>223</v>
      </c>
      <c r="F100" s="198"/>
      <c r="G100" s="208"/>
      <c r="H100" s="232">
        <f>SUM(H91+H93+H95+H97+H99)</f>
        <v>42904.377199999995</v>
      </c>
      <c r="I100" s="282">
        <f>SUM(I91+I93+I95+I97+I99)</f>
        <v>4728.2403999999997</v>
      </c>
      <c r="J100" s="255">
        <f>SUM(H100:I100)</f>
        <v>47632.617599999998</v>
      </c>
    </row>
    <row r="101" spans="2:10" x14ac:dyDescent="0.2">
      <c r="B101" s="35"/>
      <c r="C101" s="75"/>
      <c r="D101" s="143"/>
      <c r="E101" s="171"/>
      <c r="F101" s="37"/>
      <c r="G101" s="205"/>
      <c r="H101" s="37"/>
      <c r="I101" s="279"/>
      <c r="J101" s="62"/>
    </row>
    <row r="102" spans="2:10" x14ac:dyDescent="0.2">
      <c r="B102" s="35"/>
      <c r="C102" s="75"/>
      <c r="D102" s="146" t="s">
        <v>244</v>
      </c>
      <c r="E102" s="179" t="s">
        <v>237</v>
      </c>
      <c r="F102" s="32"/>
      <c r="G102" s="205"/>
      <c r="H102" s="32"/>
      <c r="I102" s="277"/>
      <c r="J102" s="63"/>
    </row>
    <row r="103" spans="2:10" ht="38.25" x14ac:dyDescent="0.2">
      <c r="B103" s="35">
        <v>90099</v>
      </c>
      <c r="C103" s="72" t="s">
        <v>167</v>
      </c>
      <c r="D103" s="138" t="s">
        <v>245</v>
      </c>
      <c r="E103" s="172" t="s">
        <v>239</v>
      </c>
      <c r="F103" s="37">
        <v>38.200000000000003</v>
      </c>
      <c r="G103" s="205" t="s">
        <v>173</v>
      </c>
      <c r="H103" s="37">
        <v>6.35</v>
      </c>
      <c r="I103" s="283">
        <v>5.55</v>
      </c>
      <c r="J103" s="62"/>
    </row>
    <row r="104" spans="2:10" x14ac:dyDescent="0.2">
      <c r="B104" s="35"/>
      <c r="C104" s="75"/>
      <c r="D104" s="143"/>
      <c r="E104" s="171"/>
      <c r="F104" s="37"/>
      <c r="G104" s="205"/>
      <c r="H104" s="37">
        <f>SUM(F103*H103)</f>
        <v>242.57</v>
      </c>
      <c r="I104" s="283">
        <f>SUM(F103*I103)</f>
        <v>212.01000000000002</v>
      </c>
      <c r="J104" s="62">
        <f>SUM(H104:I104)</f>
        <v>454.58000000000004</v>
      </c>
    </row>
    <row r="105" spans="2:10" x14ac:dyDescent="0.2">
      <c r="B105" s="35">
        <v>31325</v>
      </c>
      <c r="C105" s="72" t="s">
        <v>168</v>
      </c>
      <c r="D105" s="138" t="s">
        <v>246</v>
      </c>
      <c r="E105" s="171" t="s">
        <v>238</v>
      </c>
      <c r="F105" s="37">
        <v>29.06</v>
      </c>
      <c r="G105" s="205" t="s">
        <v>173</v>
      </c>
      <c r="H105" s="37">
        <v>0</v>
      </c>
      <c r="I105" s="283">
        <v>28.07</v>
      </c>
      <c r="J105" s="62"/>
    </row>
    <row r="106" spans="2:10" x14ac:dyDescent="0.2">
      <c r="B106" s="35"/>
      <c r="C106" s="75"/>
      <c r="D106" s="143"/>
      <c r="E106" s="171"/>
      <c r="F106" s="37"/>
      <c r="G106" s="205"/>
      <c r="H106" s="37">
        <f>SUM(F105*H105)</f>
        <v>0</v>
      </c>
      <c r="I106" s="283">
        <f>SUM(F105*I105)</f>
        <v>815.71420000000001</v>
      </c>
      <c r="J106" s="62">
        <f>SUM(H106:I106)</f>
        <v>815.71420000000001</v>
      </c>
    </row>
    <row r="107" spans="2:10" ht="25.5" x14ac:dyDescent="0.2">
      <c r="B107" s="35">
        <v>96528</v>
      </c>
      <c r="C107" s="72" t="s">
        <v>167</v>
      </c>
      <c r="D107" s="138" t="s">
        <v>247</v>
      </c>
      <c r="E107" s="172" t="s">
        <v>240</v>
      </c>
      <c r="F107" s="37">
        <v>67.16</v>
      </c>
      <c r="G107" s="205" t="s">
        <v>138</v>
      </c>
      <c r="H107" s="37">
        <v>95.74</v>
      </c>
      <c r="I107" s="283">
        <v>51.98</v>
      </c>
      <c r="J107" s="62"/>
    </row>
    <row r="108" spans="2:10" x14ac:dyDescent="0.2">
      <c r="B108" s="35"/>
      <c r="C108" s="75"/>
      <c r="D108" s="143"/>
      <c r="E108" s="171"/>
      <c r="F108" s="37"/>
      <c r="G108" s="205"/>
      <c r="H108" s="37">
        <f>SUM(F107*H107)</f>
        <v>6429.8983999999991</v>
      </c>
      <c r="I108" s="283">
        <f>SUM(F107*I107)</f>
        <v>3490.9767999999995</v>
      </c>
      <c r="J108" s="62">
        <f>SUM(H108:I108)</f>
        <v>9920.8751999999986</v>
      </c>
    </row>
    <row r="109" spans="2:10" x14ac:dyDescent="0.2">
      <c r="B109" s="35">
        <v>96544</v>
      </c>
      <c r="C109" s="72" t="s">
        <v>167</v>
      </c>
      <c r="D109" s="138" t="s">
        <v>248</v>
      </c>
      <c r="E109" s="172" t="s">
        <v>241</v>
      </c>
      <c r="F109" s="37">
        <v>350.22</v>
      </c>
      <c r="G109" s="205" t="s">
        <v>222</v>
      </c>
      <c r="H109" s="37">
        <v>8.25</v>
      </c>
      <c r="I109" s="283">
        <v>4.8099999999999996</v>
      </c>
      <c r="J109" s="62"/>
    </row>
    <row r="110" spans="2:10" x14ac:dyDescent="0.2">
      <c r="B110" s="35"/>
      <c r="C110" s="75"/>
      <c r="D110" s="143"/>
      <c r="E110" s="171"/>
      <c r="F110" s="37"/>
      <c r="G110" s="205"/>
      <c r="H110" s="37">
        <f>SUM(F109*H109)</f>
        <v>2889.3150000000001</v>
      </c>
      <c r="I110" s="283">
        <f>SUM(F109*I109)</f>
        <v>1684.5581999999999</v>
      </c>
      <c r="J110" s="62">
        <f>SUM(H110:I110)+0.01</f>
        <v>4573.8832000000002</v>
      </c>
    </row>
    <row r="111" spans="2:10" x14ac:dyDescent="0.2">
      <c r="B111" s="35">
        <v>96546</v>
      </c>
      <c r="C111" s="72" t="s">
        <v>167</v>
      </c>
      <c r="D111" s="138" t="s">
        <v>249</v>
      </c>
      <c r="E111" s="172" t="s">
        <v>236</v>
      </c>
      <c r="F111" s="37">
        <v>71.819999999999993</v>
      </c>
      <c r="G111" s="205" t="s">
        <v>222</v>
      </c>
      <c r="H111" s="37">
        <v>7.83</v>
      </c>
      <c r="I111" s="283">
        <v>2.56</v>
      </c>
      <c r="J111" s="62"/>
    </row>
    <row r="112" spans="2:10" x14ac:dyDescent="0.2">
      <c r="B112" s="35"/>
      <c r="C112" s="75"/>
      <c r="D112" s="143"/>
      <c r="E112" s="171"/>
      <c r="F112" s="37"/>
      <c r="G112" s="205"/>
      <c r="H112" s="37">
        <f>SUM(F111*H111)</f>
        <v>562.35059999999999</v>
      </c>
      <c r="I112" s="283">
        <f>SUM(F111*I111)</f>
        <v>183.85919999999999</v>
      </c>
      <c r="J112" s="62">
        <f>SUM(H112:I112)</f>
        <v>746.20979999999997</v>
      </c>
    </row>
    <row r="113" spans="2:10" x14ac:dyDescent="0.2">
      <c r="B113" s="35">
        <v>96547</v>
      </c>
      <c r="C113" s="72" t="s">
        <v>167</v>
      </c>
      <c r="D113" s="138" t="s">
        <v>250</v>
      </c>
      <c r="E113" s="172" t="s">
        <v>242</v>
      </c>
      <c r="F113" s="37">
        <v>108</v>
      </c>
      <c r="G113" s="205" t="s">
        <v>222</v>
      </c>
      <c r="H113" s="37">
        <v>6.8</v>
      </c>
      <c r="I113" s="283">
        <v>1.88</v>
      </c>
      <c r="J113" s="62"/>
    </row>
    <row r="114" spans="2:10" x14ac:dyDescent="0.2">
      <c r="B114" s="35"/>
      <c r="C114" s="75"/>
      <c r="D114" s="143"/>
      <c r="E114" s="171"/>
      <c r="F114" s="37"/>
      <c r="G114" s="205"/>
      <c r="H114" s="37">
        <f>SUM(F113*H113)</f>
        <v>734.4</v>
      </c>
      <c r="I114" s="283">
        <f>SUM(F113*I113)</f>
        <v>203.04</v>
      </c>
      <c r="J114" s="62">
        <f>SUM(H114:I114)</f>
        <v>937.43999999999994</v>
      </c>
    </row>
    <row r="115" spans="2:10" ht="25.5" x14ac:dyDescent="0.2">
      <c r="B115" s="35">
        <v>96557</v>
      </c>
      <c r="C115" s="72" t="s">
        <v>167</v>
      </c>
      <c r="D115" s="138" t="s">
        <v>251</v>
      </c>
      <c r="E115" s="172" t="s">
        <v>243</v>
      </c>
      <c r="F115" s="37">
        <v>9.14</v>
      </c>
      <c r="G115" s="205" t="s">
        <v>173</v>
      </c>
      <c r="H115" s="37">
        <v>502.59</v>
      </c>
      <c r="I115" s="283">
        <v>16.690000000000001</v>
      </c>
      <c r="J115" s="62"/>
    </row>
    <row r="116" spans="2:10" x14ac:dyDescent="0.2">
      <c r="B116" s="35"/>
      <c r="C116" s="75"/>
      <c r="D116" s="143"/>
      <c r="E116" s="171"/>
      <c r="F116" s="37"/>
      <c r="G116" s="205"/>
      <c r="H116" s="37">
        <f>SUM(F115*H115)</f>
        <v>4593.6725999999999</v>
      </c>
      <c r="I116" s="283">
        <f>SUM(F115*I115)</f>
        <v>152.54660000000001</v>
      </c>
      <c r="J116" s="62">
        <f>SUM(H116:I116)</f>
        <v>4746.2191999999995</v>
      </c>
    </row>
    <row r="117" spans="2:10" x14ac:dyDescent="0.2">
      <c r="B117" s="35"/>
      <c r="C117" s="75"/>
      <c r="D117" s="143"/>
      <c r="E117" s="179" t="s">
        <v>252</v>
      </c>
      <c r="F117" s="37"/>
      <c r="G117" s="205"/>
      <c r="H117" s="232">
        <f>SUM(H104+H106+H108+H110+H112+H114+H116)</f>
        <v>15452.206599999998</v>
      </c>
      <c r="I117" s="282">
        <f>SUM(I104+I106+I108+I110+I112+I114+I116)</f>
        <v>6742.7049999999981</v>
      </c>
      <c r="J117" s="255">
        <f>SUM(H117:I117)+0.01</f>
        <v>22194.921599999994</v>
      </c>
    </row>
    <row r="118" spans="2:10" x14ac:dyDescent="0.2">
      <c r="B118" s="35"/>
      <c r="C118" s="75"/>
      <c r="D118" s="143"/>
      <c r="E118" s="171"/>
      <c r="F118" s="37"/>
      <c r="G118" s="205"/>
      <c r="H118" s="37"/>
      <c r="I118" s="279"/>
      <c r="J118" s="62"/>
    </row>
    <row r="119" spans="2:10" x14ac:dyDescent="0.2">
      <c r="B119" s="91"/>
      <c r="C119" s="71"/>
      <c r="D119" s="137"/>
      <c r="E119" s="170" t="s">
        <v>253</v>
      </c>
      <c r="F119" s="195"/>
      <c r="G119" s="204"/>
      <c r="H119" s="233">
        <f>SUM(H100+H117)+0.01</f>
        <v>58356.593799999995</v>
      </c>
      <c r="I119" s="284">
        <f>SUM(I100+I117)</f>
        <v>11470.945399999997</v>
      </c>
      <c r="J119" s="256">
        <f>SUM(H119:I119)</f>
        <v>69827.539199999999</v>
      </c>
    </row>
    <row r="120" spans="2:10" x14ac:dyDescent="0.2">
      <c r="B120" s="35"/>
      <c r="C120" s="75"/>
      <c r="D120" s="143"/>
      <c r="E120" s="173"/>
      <c r="F120" s="32"/>
      <c r="G120" s="205"/>
      <c r="H120" s="32"/>
      <c r="I120" s="277"/>
      <c r="J120" s="63"/>
    </row>
    <row r="121" spans="2:10" x14ac:dyDescent="0.2">
      <c r="B121" s="91"/>
      <c r="C121" s="71"/>
      <c r="D121" s="137" t="s">
        <v>254</v>
      </c>
      <c r="E121" s="170" t="s">
        <v>255</v>
      </c>
      <c r="F121" s="195"/>
      <c r="G121" s="204"/>
      <c r="H121" s="229"/>
      <c r="I121" s="276"/>
      <c r="J121" s="251"/>
    </row>
    <row r="122" spans="2:10" x14ac:dyDescent="0.2">
      <c r="B122" s="35"/>
      <c r="C122" s="75"/>
      <c r="D122" s="146" t="s">
        <v>264</v>
      </c>
      <c r="E122" s="177" t="s">
        <v>256</v>
      </c>
      <c r="F122" s="32"/>
      <c r="G122" s="205"/>
      <c r="H122" s="32"/>
      <c r="I122" s="277"/>
      <c r="J122" s="63"/>
    </row>
    <row r="123" spans="2:10" ht="25.5" x14ac:dyDescent="0.2">
      <c r="B123" s="35">
        <v>96539</v>
      </c>
      <c r="C123" s="72" t="s">
        <v>167</v>
      </c>
      <c r="D123" s="138" t="s">
        <v>269</v>
      </c>
      <c r="E123" s="172" t="s">
        <v>1048</v>
      </c>
      <c r="F123" s="37">
        <v>230.54</v>
      </c>
      <c r="G123" s="205" t="s">
        <v>138</v>
      </c>
      <c r="H123" s="37">
        <v>38.25</v>
      </c>
      <c r="I123" s="279">
        <v>54.37</v>
      </c>
      <c r="J123" s="62"/>
    </row>
    <row r="124" spans="2:10" x14ac:dyDescent="0.2">
      <c r="B124" s="35"/>
      <c r="C124" s="75"/>
      <c r="D124" s="143"/>
      <c r="E124" s="171"/>
      <c r="F124" s="37"/>
      <c r="G124" s="205"/>
      <c r="H124" s="37">
        <f>SUM(F123*H123)</f>
        <v>8818.1549999999988</v>
      </c>
      <c r="I124" s="283">
        <f>SUM(F123*I123)</f>
        <v>12534.459799999999</v>
      </c>
      <c r="J124" s="62">
        <f>SUM(H124:I124)+0.01</f>
        <v>21352.624799999994</v>
      </c>
    </row>
    <row r="125" spans="2:10" ht="25.5" x14ac:dyDescent="0.2">
      <c r="B125" s="35">
        <v>92776</v>
      </c>
      <c r="C125" s="72" t="s">
        <v>167</v>
      </c>
      <c r="D125" s="138" t="s">
        <v>270</v>
      </c>
      <c r="E125" s="172" t="s">
        <v>261</v>
      </c>
      <c r="F125" s="37">
        <v>471</v>
      </c>
      <c r="G125" s="205" t="s">
        <v>222</v>
      </c>
      <c r="H125" s="37">
        <v>8.2200000000000006</v>
      </c>
      <c r="I125" s="279">
        <v>4.9000000000000004</v>
      </c>
      <c r="J125" s="62"/>
    </row>
    <row r="126" spans="2:10" x14ac:dyDescent="0.2">
      <c r="B126" s="35"/>
      <c r="C126" s="75"/>
      <c r="D126" s="143"/>
      <c r="E126" s="171"/>
      <c r="F126" s="37"/>
      <c r="G126" s="205"/>
      <c r="H126" s="37">
        <f>SUM(F125*H125)</f>
        <v>3871.6200000000003</v>
      </c>
      <c r="I126" s="283">
        <f>SUM(F125*I125)</f>
        <v>2307.9</v>
      </c>
      <c r="J126" s="62">
        <f>SUM(H126:I126)</f>
        <v>6179.52</v>
      </c>
    </row>
    <row r="127" spans="2:10" ht="25.5" x14ac:dyDescent="0.2">
      <c r="B127" s="35">
        <v>92777</v>
      </c>
      <c r="C127" s="72" t="s">
        <v>167</v>
      </c>
      <c r="D127" s="138" t="s">
        <v>271</v>
      </c>
      <c r="E127" s="172" t="s">
        <v>262</v>
      </c>
      <c r="F127" s="37">
        <v>246</v>
      </c>
      <c r="G127" s="205" t="s">
        <v>222</v>
      </c>
      <c r="H127" s="37">
        <v>8.3800000000000008</v>
      </c>
      <c r="I127" s="279">
        <v>3.44</v>
      </c>
      <c r="J127" s="62"/>
    </row>
    <row r="128" spans="2:10" x14ac:dyDescent="0.2">
      <c r="B128" s="35"/>
      <c r="C128" s="75"/>
      <c r="D128" s="143"/>
      <c r="E128" s="171"/>
      <c r="F128" s="37"/>
      <c r="G128" s="205"/>
      <c r="H128" s="37">
        <f>SUM(F127*H127)</f>
        <v>2061.48</v>
      </c>
      <c r="I128" s="283">
        <f>SUM(F127*I127)</f>
        <v>846.24</v>
      </c>
      <c r="J128" s="62">
        <f>SUM(H128:I128)</f>
        <v>2907.7200000000003</v>
      </c>
    </row>
    <row r="129" spans="2:10" ht="25.5" x14ac:dyDescent="0.2">
      <c r="B129" s="35">
        <v>92778</v>
      </c>
      <c r="C129" s="72" t="s">
        <v>167</v>
      </c>
      <c r="D129" s="138" t="s">
        <v>272</v>
      </c>
      <c r="E129" s="172" t="s">
        <v>263</v>
      </c>
      <c r="F129" s="37">
        <v>273</v>
      </c>
      <c r="G129" s="205" t="s">
        <v>222</v>
      </c>
      <c r="H129" s="37">
        <v>7.82</v>
      </c>
      <c r="I129" s="279">
        <v>2.4900000000000002</v>
      </c>
      <c r="J129" s="62"/>
    </row>
    <row r="130" spans="2:10" x14ac:dyDescent="0.2">
      <c r="B130" s="35"/>
      <c r="C130" s="75"/>
      <c r="D130" s="143"/>
      <c r="E130" s="171"/>
      <c r="F130" s="37"/>
      <c r="G130" s="205"/>
      <c r="H130" s="37">
        <f>SUM(F129*H129)</f>
        <v>2134.86</v>
      </c>
      <c r="I130" s="283">
        <f>SUM(F129*I129)</f>
        <v>679.7700000000001</v>
      </c>
      <c r="J130" s="62">
        <f>SUM(H130:I130)</f>
        <v>2814.63</v>
      </c>
    </row>
    <row r="131" spans="2:10" ht="25.5" x14ac:dyDescent="0.2">
      <c r="B131" s="35">
        <v>92779</v>
      </c>
      <c r="C131" s="72" t="s">
        <v>167</v>
      </c>
      <c r="D131" s="138" t="s">
        <v>273</v>
      </c>
      <c r="E131" s="172" t="s">
        <v>290</v>
      </c>
      <c r="F131" s="37">
        <v>358</v>
      </c>
      <c r="G131" s="205" t="s">
        <v>222</v>
      </c>
      <c r="H131" s="37">
        <v>6.78</v>
      </c>
      <c r="I131" s="279">
        <v>1.77</v>
      </c>
      <c r="J131" s="62"/>
    </row>
    <row r="132" spans="2:10" x14ac:dyDescent="0.2">
      <c r="B132" s="35"/>
      <c r="C132" s="75"/>
      <c r="D132" s="143"/>
      <c r="E132" s="171"/>
      <c r="F132" s="37"/>
      <c r="G132" s="205"/>
      <c r="H132" s="37">
        <f>SUM(F131*H131)</f>
        <v>2427.2400000000002</v>
      </c>
      <c r="I132" s="283">
        <f>SUM(F131*I131)</f>
        <v>633.66</v>
      </c>
      <c r="J132" s="62">
        <f>SUM(H132:I132)</f>
        <v>3060.9</v>
      </c>
    </row>
    <row r="133" spans="2:10" ht="25.5" x14ac:dyDescent="0.2">
      <c r="B133" s="35">
        <v>92780</v>
      </c>
      <c r="C133" s="72" t="s">
        <v>167</v>
      </c>
      <c r="D133" s="138" t="s">
        <v>274</v>
      </c>
      <c r="E133" s="172" t="s">
        <v>291</v>
      </c>
      <c r="F133" s="37">
        <v>1544</v>
      </c>
      <c r="G133" s="205" t="s">
        <v>222</v>
      </c>
      <c r="H133" s="37">
        <v>6.72</v>
      </c>
      <c r="I133" s="279">
        <v>1.1499999999999999</v>
      </c>
      <c r="J133" s="62"/>
    </row>
    <row r="134" spans="2:10" x14ac:dyDescent="0.2">
      <c r="B134" s="35"/>
      <c r="C134" s="75"/>
      <c r="D134" s="143"/>
      <c r="E134" s="171"/>
      <c r="F134" s="37"/>
      <c r="G134" s="205"/>
      <c r="H134" s="37">
        <f>SUM(F133*H133)</f>
        <v>10375.68</v>
      </c>
      <c r="I134" s="283">
        <f>SUM(F133*I133)</f>
        <v>1775.6</v>
      </c>
      <c r="J134" s="62">
        <f>SUM(H134:I134)</f>
        <v>12151.28</v>
      </c>
    </row>
    <row r="135" spans="2:10" x14ac:dyDescent="0.2">
      <c r="B135" s="35" t="s">
        <v>298</v>
      </c>
      <c r="C135" s="72" t="s">
        <v>169</v>
      </c>
      <c r="D135" s="138" t="s">
        <v>275</v>
      </c>
      <c r="E135" s="171" t="s">
        <v>297</v>
      </c>
      <c r="F135" s="37">
        <v>18.45</v>
      </c>
      <c r="G135" s="205" t="s">
        <v>173</v>
      </c>
      <c r="H135" s="37">
        <v>463.73</v>
      </c>
      <c r="I135" s="279">
        <v>64.069999999999993</v>
      </c>
      <c r="J135" s="62"/>
    </row>
    <row r="136" spans="2:10" x14ac:dyDescent="0.2">
      <c r="B136" s="35"/>
      <c r="C136" s="75"/>
      <c r="D136" s="143"/>
      <c r="E136" s="171"/>
      <c r="F136" s="37"/>
      <c r="G136" s="205"/>
      <c r="H136" s="37">
        <f>SUM(F135*H135)</f>
        <v>8555.8184999999994</v>
      </c>
      <c r="I136" s="283">
        <f>SUM(F135*I135)</f>
        <v>1182.0914999999998</v>
      </c>
      <c r="J136" s="62">
        <f>SUM(H136:I136)</f>
        <v>9737.91</v>
      </c>
    </row>
    <row r="137" spans="2:10" x14ac:dyDescent="0.2">
      <c r="B137" s="35"/>
      <c r="C137" s="75"/>
      <c r="D137" s="143"/>
      <c r="E137" s="177" t="s">
        <v>259</v>
      </c>
      <c r="F137" s="37"/>
      <c r="G137" s="205"/>
      <c r="H137" s="39">
        <f>SUM(H124+H126+H128+H130+H132+H134+H136)+0.01</f>
        <v>38244.863499999999</v>
      </c>
      <c r="I137" s="285">
        <f>SUM(I124+I126+I128+I130+I132+I134+I136)</f>
        <v>19959.721299999997</v>
      </c>
      <c r="J137" s="65">
        <f>SUM(H137:I137)</f>
        <v>58204.584799999997</v>
      </c>
    </row>
    <row r="138" spans="2:10" x14ac:dyDescent="0.2">
      <c r="B138" s="35"/>
      <c r="C138" s="75"/>
      <c r="D138" s="143"/>
      <c r="E138" s="173"/>
      <c r="F138" s="32"/>
      <c r="G138" s="205"/>
      <c r="H138" s="32"/>
      <c r="I138" s="277"/>
      <c r="J138" s="63"/>
    </row>
    <row r="139" spans="2:10" x14ac:dyDescent="0.2">
      <c r="B139" s="35"/>
      <c r="C139" s="75"/>
      <c r="D139" s="146" t="s">
        <v>267</v>
      </c>
      <c r="E139" s="177" t="s">
        <v>257</v>
      </c>
      <c r="F139" s="32"/>
      <c r="G139" s="205"/>
      <c r="H139" s="32"/>
      <c r="I139" s="277"/>
      <c r="J139" s="63"/>
    </row>
    <row r="140" spans="2:10" x14ac:dyDescent="0.2">
      <c r="B140" s="35">
        <v>92265</v>
      </c>
      <c r="C140" s="72" t="s">
        <v>167</v>
      </c>
      <c r="D140" s="138" t="s">
        <v>277</v>
      </c>
      <c r="E140" s="172" t="s">
        <v>289</v>
      </c>
      <c r="F140" s="37">
        <v>223.95</v>
      </c>
      <c r="G140" s="205" t="s">
        <v>138</v>
      </c>
      <c r="H140" s="37">
        <v>58.45</v>
      </c>
      <c r="I140" s="279">
        <v>31.39</v>
      </c>
      <c r="J140" s="62"/>
    </row>
    <row r="141" spans="2:10" x14ac:dyDescent="0.2">
      <c r="B141" s="35"/>
      <c r="C141" s="75"/>
      <c r="D141" s="143"/>
      <c r="E141" s="171"/>
      <c r="F141" s="37"/>
      <c r="G141" s="205"/>
      <c r="H141" s="37">
        <f>SUM(F140*H140)</f>
        <v>13089.877500000001</v>
      </c>
      <c r="I141" s="283">
        <f>SUM(F140*I140)</f>
        <v>7029.7905000000001</v>
      </c>
      <c r="J141" s="62">
        <f>SUM(H141:I141)</f>
        <v>20119.668000000001</v>
      </c>
    </row>
    <row r="142" spans="2:10" ht="25.5" x14ac:dyDescent="0.2">
      <c r="B142" s="35">
        <v>92776</v>
      </c>
      <c r="C142" s="72" t="s">
        <v>167</v>
      </c>
      <c r="D142" s="138" t="s">
        <v>278</v>
      </c>
      <c r="E142" s="172" t="s">
        <v>261</v>
      </c>
      <c r="F142" s="37">
        <v>441</v>
      </c>
      <c r="G142" s="205" t="s">
        <v>222</v>
      </c>
      <c r="H142" s="37">
        <v>8.2200000000000006</v>
      </c>
      <c r="I142" s="279">
        <v>4.9000000000000004</v>
      </c>
      <c r="J142" s="62"/>
    </row>
    <row r="143" spans="2:10" x14ac:dyDescent="0.2">
      <c r="B143" s="35"/>
      <c r="C143" s="75"/>
      <c r="D143" s="143"/>
      <c r="E143" s="171"/>
      <c r="F143" s="37"/>
      <c r="G143" s="205"/>
      <c r="H143" s="37">
        <f>SUM(F142*H142)</f>
        <v>3625.0200000000004</v>
      </c>
      <c r="I143" s="283">
        <f>SUM(F142*I142)</f>
        <v>2160.9</v>
      </c>
      <c r="J143" s="62">
        <f>SUM(H143:I143)</f>
        <v>5785.92</v>
      </c>
    </row>
    <row r="144" spans="2:10" ht="25.5" x14ac:dyDescent="0.2">
      <c r="B144" s="35">
        <v>92777</v>
      </c>
      <c r="C144" s="72" t="s">
        <v>167</v>
      </c>
      <c r="D144" s="138" t="s">
        <v>279</v>
      </c>
      <c r="E144" s="172" t="s">
        <v>262</v>
      </c>
      <c r="F144" s="37">
        <v>424</v>
      </c>
      <c r="G144" s="205" t="s">
        <v>222</v>
      </c>
      <c r="H144" s="37">
        <v>8.3800000000000008</v>
      </c>
      <c r="I144" s="279">
        <v>3.44</v>
      </c>
      <c r="J144" s="62"/>
    </row>
    <row r="145" spans="2:10" x14ac:dyDescent="0.2">
      <c r="B145" s="35"/>
      <c r="C145" s="75"/>
      <c r="D145" s="143"/>
      <c r="E145" s="171"/>
      <c r="F145" s="37"/>
      <c r="G145" s="205"/>
      <c r="H145" s="37">
        <f>SUM(F144*H144)</f>
        <v>3553.1200000000003</v>
      </c>
      <c r="I145" s="283">
        <f>SUM(F144*I144)</f>
        <v>1458.56</v>
      </c>
      <c r="J145" s="62">
        <f>SUM(H145:I145)</f>
        <v>5011.68</v>
      </c>
    </row>
    <row r="146" spans="2:10" ht="25.5" x14ac:dyDescent="0.2">
      <c r="B146" s="35">
        <v>92778</v>
      </c>
      <c r="C146" s="72" t="s">
        <v>167</v>
      </c>
      <c r="D146" s="138" t="s">
        <v>280</v>
      </c>
      <c r="E146" s="172" t="s">
        <v>263</v>
      </c>
      <c r="F146" s="37">
        <v>228</v>
      </c>
      <c r="G146" s="205" t="s">
        <v>222</v>
      </c>
      <c r="H146" s="37">
        <v>7.82</v>
      </c>
      <c r="I146" s="279">
        <v>2.4900000000000002</v>
      </c>
      <c r="J146" s="62"/>
    </row>
    <row r="147" spans="2:10" x14ac:dyDescent="0.2">
      <c r="B147" s="35"/>
      <c r="C147" s="75"/>
      <c r="D147" s="143"/>
      <c r="E147" s="171"/>
      <c r="F147" s="37"/>
      <c r="G147" s="205"/>
      <c r="H147" s="37">
        <f>SUM(F146*H146)</f>
        <v>1782.96</v>
      </c>
      <c r="I147" s="283">
        <f>SUM(F146*I146)</f>
        <v>567.72</v>
      </c>
      <c r="J147" s="62">
        <f>SUM(H147:I147)</f>
        <v>2350.6800000000003</v>
      </c>
    </row>
    <row r="148" spans="2:10" ht="25.5" x14ac:dyDescent="0.2">
      <c r="B148" s="35">
        <v>92779</v>
      </c>
      <c r="C148" s="72" t="s">
        <v>167</v>
      </c>
      <c r="D148" s="138" t="s">
        <v>281</v>
      </c>
      <c r="E148" s="172" t="s">
        <v>290</v>
      </c>
      <c r="F148" s="37">
        <v>385</v>
      </c>
      <c r="G148" s="205" t="s">
        <v>222</v>
      </c>
      <c r="H148" s="37">
        <v>6.78</v>
      </c>
      <c r="I148" s="279">
        <v>1.77</v>
      </c>
      <c r="J148" s="62"/>
    </row>
    <row r="149" spans="2:10" x14ac:dyDescent="0.2">
      <c r="B149" s="35"/>
      <c r="C149" s="75"/>
      <c r="D149" s="143"/>
      <c r="E149" s="171"/>
      <c r="F149" s="37"/>
      <c r="G149" s="205"/>
      <c r="H149" s="37">
        <f>SUM(F148*H148)</f>
        <v>2610.3000000000002</v>
      </c>
      <c r="I149" s="283">
        <f>SUM(F148*I148)</f>
        <v>681.45</v>
      </c>
      <c r="J149" s="62">
        <f>SUM(H149:I149)</f>
        <v>3291.75</v>
      </c>
    </row>
    <row r="150" spans="2:10" ht="25.5" x14ac:dyDescent="0.2">
      <c r="B150" s="35">
        <v>92780</v>
      </c>
      <c r="C150" s="72" t="s">
        <v>167</v>
      </c>
      <c r="D150" s="138" t="s">
        <v>282</v>
      </c>
      <c r="E150" s="172" t="s">
        <v>291</v>
      </c>
      <c r="F150" s="37">
        <v>900</v>
      </c>
      <c r="G150" s="205" t="s">
        <v>222</v>
      </c>
      <c r="H150" s="37">
        <v>6.72</v>
      </c>
      <c r="I150" s="279">
        <v>1.1499999999999999</v>
      </c>
      <c r="J150" s="62"/>
    </row>
    <row r="151" spans="2:10" x14ac:dyDescent="0.2">
      <c r="B151" s="35"/>
      <c r="C151" s="75"/>
      <c r="D151" s="143"/>
      <c r="E151" s="171"/>
      <c r="F151" s="37"/>
      <c r="G151" s="205"/>
      <c r="H151" s="37">
        <f>SUM(F150*H150)</f>
        <v>6048</v>
      </c>
      <c r="I151" s="283">
        <f>SUM(F150*I150)</f>
        <v>1035</v>
      </c>
      <c r="J151" s="62">
        <f>SUM(H151:I151)</f>
        <v>7083</v>
      </c>
    </row>
    <row r="152" spans="2:10" ht="25.5" x14ac:dyDescent="0.2">
      <c r="B152" s="35">
        <v>92781</v>
      </c>
      <c r="C152" s="72" t="s">
        <v>167</v>
      </c>
      <c r="D152" s="138" t="s">
        <v>283</v>
      </c>
      <c r="E152" s="172" t="s">
        <v>292</v>
      </c>
      <c r="F152" s="37">
        <v>470</v>
      </c>
      <c r="G152" s="205" t="s">
        <v>222</v>
      </c>
      <c r="H152" s="37">
        <v>7.79</v>
      </c>
      <c r="I152" s="279">
        <v>0.76</v>
      </c>
      <c r="J152" s="62"/>
    </row>
    <row r="153" spans="2:10" x14ac:dyDescent="0.2">
      <c r="B153" s="35"/>
      <c r="C153" s="75"/>
      <c r="D153" s="143"/>
      <c r="E153" s="171"/>
      <c r="F153" s="37"/>
      <c r="G153" s="205"/>
      <c r="H153" s="37">
        <f>SUM(F152*H152)</f>
        <v>3661.3</v>
      </c>
      <c r="I153" s="283">
        <f>SUM(F152*I152)</f>
        <v>357.2</v>
      </c>
      <c r="J153" s="62">
        <f>SUM(H153:I153)</f>
        <v>4018.5</v>
      </c>
    </row>
    <row r="154" spans="2:10" x14ac:dyDescent="0.2">
      <c r="B154" s="35" t="s">
        <v>288</v>
      </c>
      <c r="C154" s="72" t="s">
        <v>169</v>
      </c>
      <c r="D154" s="138" t="s">
        <v>284</v>
      </c>
      <c r="E154" s="171" t="s">
        <v>287</v>
      </c>
      <c r="F154" s="37">
        <v>18.93</v>
      </c>
      <c r="G154" s="205" t="s">
        <v>173</v>
      </c>
      <c r="H154" s="37">
        <v>463.73</v>
      </c>
      <c r="I154" s="279">
        <v>64.069999999999993</v>
      </c>
      <c r="J154" s="62"/>
    </row>
    <row r="155" spans="2:10" x14ac:dyDescent="0.2">
      <c r="B155" s="35"/>
      <c r="C155" s="75"/>
      <c r="D155" s="143"/>
      <c r="E155" s="171"/>
      <c r="F155" s="37"/>
      <c r="G155" s="205"/>
      <c r="H155" s="37">
        <f>SUM(F154*H154)</f>
        <v>8778.4089000000004</v>
      </c>
      <c r="I155" s="283">
        <f>SUM(F154*I154)</f>
        <v>1212.8450999999998</v>
      </c>
      <c r="J155" s="62">
        <f>SUM(H155:I155)+0.01</f>
        <v>9991.264000000001</v>
      </c>
    </row>
    <row r="156" spans="2:10" x14ac:dyDescent="0.2">
      <c r="B156" s="35"/>
      <c r="C156" s="75"/>
      <c r="D156" s="143"/>
      <c r="E156" s="177" t="s">
        <v>265</v>
      </c>
      <c r="F156" s="37"/>
      <c r="G156" s="205"/>
      <c r="H156" s="39">
        <f>SUM(H141+H143+H145+H147+H149+H151+H153+H155)</f>
        <v>43148.986400000002</v>
      </c>
      <c r="I156" s="285">
        <f>SUM(I141+I143+I145+I147+I149+I151+I153+I155)</f>
        <v>14503.465600000001</v>
      </c>
      <c r="J156" s="65">
        <f>SUM(H156:I156)+0.01</f>
        <v>57652.462000000007</v>
      </c>
    </row>
    <row r="157" spans="2:10" x14ac:dyDescent="0.2">
      <c r="B157" s="35"/>
      <c r="C157" s="75"/>
      <c r="D157" s="143"/>
      <c r="E157" s="173"/>
      <c r="F157" s="32"/>
      <c r="G157" s="205"/>
      <c r="H157" s="32"/>
      <c r="I157" s="279"/>
      <c r="J157" s="63"/>
    </row>
    <row r="158" spans="2:10" x14ac:dyDescent="0.2">
      <c r="B158" s="35"/>
      <c r="C158" s="75"/>
      <c r="D158" s="146" t="s">
        <v>268</v>
      </c>
      <c r="E158" s="177" t="s">
        <v>258</v>
      </c>
      <c r="F158" s="32"/>
      <c r="G158" s="205"/>
      <c r="H158" s="32"/>
      <c r="I158" s="279"/>
      <c r="J158" s="63"/>
    </row>
    <row r="159" spans="2:10" x14ac:dyDescent="0.2">
      <c r="B159" s="35">
        <v>92265</v>
      </c>
      <c r="C159" s="72" t="s">
        <v>167</v>
      </c>
      <c r="D159" s="138" t="s">
        <v>293</v>
      </c>
      <c r="E159" s="172" t="s">
        <v>289</v>
      </c>
      <c r="F159" s="37">
        <v>4.72</v>
      </c>
      <c r="G159" s="205" t="s">
        <v>138</v>
      </c>
      <c r="H159" s="37">
        <v>58.45</v>
      </c>
      <c r="I159" s="279">
        <v>31.39</v>
      </c>
      <c r="J159" s="62"/>
    </row>
    <row r="160" spans="2:10" x14ac:dyDescent="0.2">
      <c r="B160" s="35"/>
      <c r="C160" s="75"/>
      <c r="D160" s="143"/>
      <c r="E160" s="171"/>
      <c r="F160" s="37"/>
      <c r="G160" s="205"/>
      <c r="H160" s="37">
        <f>SUM(F159*H159)</f>
        <v>275.88400000000001</v>
      </c>
      <c r="I160" s="283">
        <f>SUM(F159*I159)</f>
        <v>148.16079999999999</v>
      </c>
      <c r="J160" s="62">
        <f>SUM(H160:I160)</f>
        <v>424.04480000000001</v>
      </c>
    </row>
    <row r="161" spans="2:10" ht="25.5" x14ac:dyDescent="0.2">
      <c r="B161" s="35">
        <v>92775</v>
      </c>
      <c r="C161" s="72" t="s">
        <v>167</v>
      </c>
      <c r="D161" s="138" t="s">
        <v>294</v>
      </c>
      <c r="E161" s="172" t="s">
        <v>299</v>
      </c>
      <c r="F161" s="37">
        <v>97</v>
      </c>
      <c r="G161" s="205" t="s">
        <v>222</v>
      </c>
      <c r="H161" s="37">
        <v>7.67</v>
      </c>
      <c r="I161" s="279">
        <v>6.91</v>
      </c>
      <c r="J161" s="62"/>
    </row>
    <row r="162" spans="2:10" x14ac:dyDescent="0.2">
      <c r="B162" s="35"/>
      <c r="C162" s="75"/>
      <c r="D162" s="143"/>
      <c r="E162" s="171"/>
      <c r="F162" s="37"/>
      <c r="G162" s="205"/>
      <c r="H162" s="37">
        <f>SUM(F161*H161)</f>
        <v>743.99</v>
      </c>
      <c r="I162" s="283">
        <f>SUM(F161*I161)</f>
        <v>670.27</v>
      </c>
      <c r="J162" s="62">
        <f>SUM(H162:I162)</f>
        <v>1414.26</v>
      </c>
    </row>
    <row r="163" spans="2:10" ht="25.5" x14ac:dyDescent="0.2">
      <c r="B163" s="35">
        <v>92777</v>
      </c>
      <c r="C163" s="72" t="s">
        <v>167</v>
      </c>
      <c r="D163" s="138" t="s">
        <v>295</v>
      </c>
      <c r="E163" s="172" t="s">
        <v>262</v>
      </c>
      <c r="F163" s="37">
        <v>253</v>
      </c>
      <c r="G163" s="205" t="s">
        <v>222</v>
      </c>
      <c r="H163" s="37">
        <v>8.3800000000000008</v>
      </c>
      <c r="I163" s="279">
        <v>3.44</v>
      </c>
      <c r="J163" s="62"/>
    </row>
    <row r="164" spans="2:10" x14ac:dyDescent="0.2">
      <c r="B164" s="35"/>
      <c r="C164" s="75"/>
      <c r="D164" s="143"/>
      <c r="E164" s="171"/>
      <c r="F164" s="37"/>
      <c r="G164" s="205"/>
      <c r="H164" s="37">
        <f>SUM(F163*H163)</f>
        <v>2120.1400000000003</v>
      </c>
      <c r="I164" s="283">
        <f>SUM(F163*I163)</f>
        <v>870.31999999999994</v>
      </c>
      <c r="J164" s="62">
        <f>SUM(H164:I164)</f>
        <v>2990.46</v>
      </c>
    </row>
    <row r="165" spans="2:10" x14ac:dyDescent="0.2">
      <c r="B165" s="35" t="s">
        <v>298</v>
      </c>
      <c r="C165" s="72" t="s">
        <v>169</v>
      </c>
      <c r="D165" s="138" t="s">
        <v>296</v>
      </c>
      <c r="E165" s="171" t="s">
        <v>297</v>
      </c>
      <c r="F165" s="37">
        <v>0.84</v>
      </c>
      <c r="G165" s="205" t="s">
        <v>173</v>
      </c>
      <c r="H165" s="37">
        <v>463.73</v>
      </c>
      <c r="I165" s="279">
        <v>64.069999999999993</v>
      </c>
      <c r="J165" s="62"/>
    </row>
    <row r="166" spans="2:10" x14ac:dyDescent="0.2">
      <c r="B166" s="35"/>
      <c r="C166" s="75"/>
      <c r="D166" s="143"/>
      <c r="E166" s="171"/>
      <c r="F166" s="37"/>
      <c r="G166" s="205"/>
      <c r="H166" s="37">
        <f>SUM(F165*H165)</f>
        <v>389.53320000000002</v>
      </c>
      <c r="I166" s="283">
        <f>SUM(F165*I165)</f>
        <v>53.818799999999989</v>
      </c>
      <c r="J166" s="62">
        <f>SUM(H166:I166)</f>
        <v>443.35200000000003</v>
      </c>
    </row>
    <row r="167" spans="2:10" x14ac:dyDescent="0.2">
      <c r="B167" s="35"/>
      <c r="C167" s="75"/>
      <c r="D167" s="143"/>
      <c r="E167" s="177" t="s">
        <v>266</v>
      </c>
      <c r="F167" s="37"/>
      <c r="G167" s="205"/>
      <c r="H167" s="39">
        <f>SUM(H160+H162+H164+H166)-0.01</f>
        <v>3529.5371999999998</v>
      </c>
      <c r="I167" s="285">
        <f>SUM(I160+I162+I164+I166)</f>
        <v>1742.5695999999998</v>
      </c>
      <c r="J167" s="65">
        <f>SUM(H167:I167)</f>
        <v>5272.1067999999996</v>
      </c>
    </row>
    <row r="168" spans="2:10" x14ac:dyDescent="0.2">
      <c r="B168" s="35"/>
      <c r="C168" s="75"/>
      <c r="D168" s="143"/>
      <c r="E168" s="173"/>
      <c r="F168" s="32"/>
      <c r="G168" s="205"/>
      <c r="H168" s="32"/>
      <c r="I168" s="277"/>
      <c r="J168" s="63"/>
    </row>
    <row r="169" spans="2:10" x14ac:dyDescent="0.2">
      <c r="B169" s="91"/>
      <c r="C169" s="71"/>
      <c r="D169" s="137"/>
      <c r="E169" s="170" t="s">
        <v>276</v>
      </c>
      <c r="F169" s="195"/>
      <c r="G169" s="204"/>
      <c r="H169" s="233">
        <f>SUM(H137+H156+H167)</f>
        <v>84923.387100000007</v>
      </c>
      <c r="I169" s="284">
        <f>SUM(I137+I156+I167)</f>
        <v>36205.756500000003</v>
      </c>
      <c r="J169" s="256">
        <f>SUM(J137+J156+J167)</f>
        <v>121129.15360000001</v>
      </c>
    </row>
    <row r="170" spans="2:10" x14ac:dyDescent="0.2">
      <c r="B170" s="35"/>
      <c r="C170" s="75"/>
      <c r="D170" s="143"/>
      <c r="E170" s="173"/>
      <c r="F170" s="32"/>
      <c r="G170" s="205"/>
      <c r="H170" s="32"/>
      <c r="I170" s="277"/>
      <c r="J170" s="63"/>
    </row>
    <row r="171" spans="2:10" x14ac:dyDescent="0.2">
      <c r="B171" s="91"/>
      <c r="C171" s="71"/>
      <c r="D171" s="137" t="s">
        <v>301</v>
      </c>
      <c r="E171" s="170" t="s">
        <v>300</v>
      </c>
      <c r="F171" s="195"/>
      <c r="G171" s="204"/>
      <c r="H171" s="229"/>
      <c r="I171" s="276"/>
      <c r="J171" s="251"/>
    </row>
    <row r="172" spans="2:10" ht="25.5" x14ac:dyDescent="0.2">
      <c r="B172" s="35">
        <v>92263</v>
      </c>
      <c r="C172" s="72" t="s">
        <v>167</v>
      </c>
      <c r="D172" s="138" t="s">
        <v>303</v>
      </c>
      <c r="E172" s="172" t="s">
        <v>308</v>
      </c>
      <c r="F172" s="37">
        <v>147.69999999999999</v>
      </c>
      <c r="G172" s="205" t="s">
        <v>138</v>
      </c>
      <c r="H172" s="37">
        <v>75.11</v>
      </c>
      <c r="I172" s="279">
        <v>39.01</v>
      </c>
      <c r="J172" s="62"/>
    </row>
    <row r="173" spans="2:10" x14ac:dyDescent="0.2">
      <c r="B173" s="35"/>
      <c r="C173" s="75"/>
      <c r="D173" s="143"/>
      <c r="E173" s="171"/>
      <c r="F173" s="37"/>
      <c r="G173" s="205"/>
      <c r="H173" s="37">
        <f>SUM(F172*H172)</f>
        <v>11093.746999999999</v>
      </c>
      <c r="I173" s="283">
        <f>SUM(F172*I172)</f>
        <v>5761.7769999999991</v>
      </c>
      <c r="J173" s="62">
        <f>SUM(H173:I173)+0.01</f>
        <v>16855.533999999996</v>
      </c>
    </row>
    <row r="174" spans="2:10" ht="25.5" x14ac:dyDescent="0.2">
      <c r="B174" s="35">
        <v>92776</v>
      </c>
      <c r="C174" s="72" t="s">
        <v>167</v>
      </c>
      <c r="D174" s="138" t="s">
        <v>304</v>
      </c>
      <c r="E174" s="172" t="s">
        <v>260</v>
      </c>
      <c r="F174" s="37">
        <v>270</v>
      </c>
      <c r="G174" s="205" t="s">
        <v>222</v>
      </c>
      <c r="H174" s="37">
        <v>8.2200000000000006</v>
      </c>
      <c r="I174" s="279">
        <v>4.9000000000000004</v>
      </c>
      <c r="J174" s="62"/>
    </row>
    <row r="175" spans="2:10" x14ac:dyDescent="0.2">
      <c r="B175" s="35"/>
      <c r="C175" s="75"/>
      <c r="D175" s="143"/>
      <c r="E175" s="171"/>
      <c r="F175" s="37"/>
      <c r="G175" s="205"/>
      <c r="H175" s="37">
        <f>SUM(F174*H174)</f>
        <v>2219.4</v>
      </c>
      <c r="I175" s="283">
        <f>SUM(F174*I174)</f>
        <v>1323</v>
      </c>
      <c r="J175" s="62">
        <f>SUM(H175:I175)</f>
        <v>3542.4</v>
      </c>
    </row>
    <row r="176" spans="2:10" ht="25.5" x14ac:dyDescent="0.2">
      <c r="B176" s="35">
        <v>92778</v>
      </c>
      <c r="C176" s="72" t="s">
        <v>167</v>
      </c>
      <c r="D176" s="138" t="s">
        <v>305</v>
      </c>
      <c r="E176" s="172" t="s">
        <v>285</v>
      </c>
      <c r="F176" s="37">
        <v>270</v>
      </c>
      <c r="G176" s="205" t="s">
        <v>222</v>
      </c>
      <c r="H176" s="37">
        <v>7.82</v>
      </c>
      <c r="I176" s="279">
        <v>2.4900000000000002</v>
      </c>
      <c r="J176" s="62"/>
    </row>
    <row r="177" spans="2:10" x14ac:dyDescent="0.2">
      <c r="B177" s="35"/>
      <c r="C177" s="75"/>
      <c r="D177" s="143"/>
      <c r="E177" s="171"/>
      <c r="F177" s="37"/>
      <c r="G177" s="205"/>
      <c r="H177" s="37">
        <f>SUM(F176*H176)</f>
        <v>2111.4</v>
      </c>
      <c r="I177" s="283">
        <f>SUM(F176*I176)</f>
        <v>672.30000000000007</v>
      </c>
      <c r="J177" s="62">
        <f>SUM(H177:I177)</f>
        <v>2783.7000000000003</v>
      </c>
    </row>
    <row r="178" spans="2:10" ht="25.5" x14ac:dyDescent="0.2">
      <c r="B178" s="35">
        <v>92779</v>
      </c>
      <c r="C178" s="72" t="s">
        <v>167</v>
      </c>
      <c r="D178" s="138" t="s">
        <v>306</v>
      </c>
      <c r="E178" s="172" t="s">
        <v>286</v>
      </c>
      <c r="F178" s="37">
        <v>338</v>
      </c>
      <c r="G178" s="205" t="s">
        <v>222</v>
      </c>
      <c r="H178" s="37">
        <v>6.78</v>
      </c>
      <c r="I178" s="279">
        <v>1.77</v>
      </c>
      <c r="J178" s="62"/>
    </row>
    <row r="179" spans="2:10" x14ac:dyDescent="0.2">
      <c r="B179" s="35"/>
      <c r="C179" s="75"/>
      <c r="D179" s="143"/>
      <c r="E179" s="171"/>
      <c r="F179" s="37"/>
      <c r="G179" s="205"/>
      <c r="H179" s="37">
        <f>SUM(F178*H178)</f>
        <v>2291.64</v>
      </c>
      <c r="I179" s="283">
        <f>SUM(F178*I178)</f>
        <v>598.26</v>
      </c>
      <c r="J179" s="62">
        <f>SUM(H179:I179)</f>
        <v>2889.8999999999996</v>
      </c>
    </row>
    <row r="180" spans="2:10" x14ac:dyDescent="0.2">
      <c r="B180" s="35" t="s">
        <v>298</v>
      </c>
      <c r="C180" s="72" t="s">
        <v>169</v>
      </c>
      <c r="D180" s="138" t="s">
        <v>307</v>
      </c>
      <c r="E180" s="171" t="s">
        <v>297</v>
      </c>
      <c r="F180" s="37">
        <v>10.17</v>
      </c>
      <c r="G180" s="205" t="s">
        <v>173</v>
      </c>
      <c r="H180" s="37">
        <v>463.73</v>
      </c>
      <c r="I180" s="279">
        <v>64.069999999999993</v>
      </c>
      <c r="J180" s="62"/>
    </row>
    <row r="181" spans="2:10" x14ac:dyDescent="0.2">
      <c r="B181" s="35"/>
      <c r="C181" s="75"/>
      <c r="D181" s="143"/>
      <c r="E181" s="171"/>
      <c r="F181" s="37"/>
      <c r="G181" s="205"/>
      <c r="H181" s="37">
        <f>SUM(F180*H180)</f>
        <v>4716.1341000000002</v>
      </c>
      <c r="I181" s="283">
        <f>SUM(F180*I180)</f>
        <v>651.5918999999999</v>
      </c>
      <c r="J181" s="62">
        <f>SUM(H181:I181)-0.01</f>
        <v>5367.7160000000003</v>
      </c>
    </row>
    <row r="182" spans="2:10" x14ac:dyDescent="0.2">
      <c r="B182" s="91"/>
      <c r="C182" s="71"/>
      <c r="D182" s="137"/>
      <c r="E182" s="170" t="s">
        <v>302</v>
      </c>
      <c r="F182" s="195"/>
      <c r="G182" s="204"/>
      <c r="H182" s="233">
        <f>SUM(H173+H175+H177+H179+H181)</f>
        <v>22432.321099999997</v>
      </c>
      <c r="I182" s="284">
        <f>SUM(I173+I175+I177+I179+I181)</f>
        <v>9006.928899999999</v>
      </c>
      <c r="J182" s="256">
        <f>SUM(H182:I182)</f>
        <v>31439.249999999996</v>
      </c>
    </row>
    <row r="183" spans="2:10" x14ac:dyDescent="0.2">
      <c r="B183" s="35"/>
      <c r="C183" s="75"/>
      <c r="D183" s="143"/>
      <c r="E183" s="173"/>
      <c r="F183" s="32"/>
      <c r="G183" s="205"/>
      <c r="H183" s="32"/>
      <c r="I183" s="277"/>
      <c r="J183" s="63"/>
    </row>
    <row r="184" spans="2:10" x14ac:dyDescent="0.2">
      <c r="B184" s="91"/>
      <c r="C184" s="71"/>
      <c r="D184" s="137" t="s">
        <v>309</v>
      </c>
      <c r="E184" s="170" t="s">
        <v>310</v>
      </c>
      <c r="F184" s="195"/>
      <c r="G184" s="204"/>
      <c r="H184" s="229"/>
      <c r="I184" s="276"/>
      <c r="J184" s="251"/>
    </row>
    <row r="185" spans="2:10" x14ac:dyDescent="0.2">
      <c r="B185" s="35"/>
      <c r="C185" s="75"/>
      <c r="D185" s="146" t="s">
        <v>314</v>
      </c>
      <c r="E185" s="177" t="s">
        <v>311</v>
      </c>
      <c r="F185" s="37"/>
      <c r="G185" s="205"/>
      <c r="H185" s="37"/>
      <c r="I185" s="279"/>
      <c r="J185" s="62"/>
    </row>
    <row r="186" spans="2:10" x14ac:dyDescent="0.2">
      <c r="B186" s="35" t="s">
        <v>323</v>
      </c>
      <c r="C186" s="72" t="s">
        <v>169</v>
      </c>
      <c r="D186" s="138" t="s">
        <v>324</v>
      </c>
      <c r="E186" s="171" t="s">
        <v>322</v>
      </c>
      <c r="F186" s="37">
        <v>460.01</v>
      </c>
      <c r="G186" s="205" t="s">
        <v>138</v>
      </c>
      <c r="H186" s="37">
        <v>95.99</v>
      </c>
      <c r="I186" s="277">
        <v>62.52</v>
      </c>
      <c r="J186" s="62"/>
    </row>
    <row r="187" spans="2:10" x14ac:dyDescent="0.2">
      <c r="B187" s="35"/>
      <c r="C187" s="75"/>
      <c r="D187" s="143"/>
      <c r="E187" s="171"/>
      <c r="F187" s="37"/>
      <c r="G187" s="205"/>
      <c r="H187" s="37">
        <f>SUM(F186*H186)</f>
        <v>44156.359899999996</v>
      </c>
      <c r="I187" s="283">
        <f>SUM(F186*I186)</f>
        <v>28759.825199999999</v>
      </c>
      <c r="J187" s="62">
        <f>SUM(H187:I187)</f>
        <v>72916.185100000002</v>
      </c>
    </row>
    <row r="188" spans="2:10" x14ac:dyDescent="0.2">
      <c r="B188" s="35"/>
      <c r="C188" s="75"/>
      <c r="D188" s="143"/>
      <c r="E188" s="177" t="s">
        <v>317</v>
      </c>
      <c r="F188" s="37"/>
      <c r="G188" s="205"/>
      <c r="H188" s="39">
        <f>SUM(H187)</f>
        <v>44156.359899999996</v>
      </c>
      <c r="I188" s="285">
        <f>SUM(I187)</f>
        <v>28759.825199999999</v>
      </c>
      <c r="J188" s="65">
        <f>SUM(H188:I188)</f>
        <v>72916.185100000002</v>
      </c>
    </row>
    <row r="189" spans="2:10" x14ac:dyDescent="0.2">
      <c r="B189" s="35"/>
      <c r="C189" s="75"/>
      <c r="D189" s="143"/>
      <c r="E189" s="171"/>
      <c r="F189" s="37"/>
      <c r="G189" s="205"/>
      <c r="H189" s="37"/>
      <c r="I189" s="279"/>
      <c r="J189" s="62"/>
    </row>
    <row r="190" spans="2:10" x14ac:dyDescent="0.2">
      <c r="B190" s="35"/>
      <c r="C190" s="75"/>
      <c r="D190" s="146" t="s">
        <v>315</v>
      </c>
      <c r="E190" s="177" t="s">
        <v>312</v>
      </c>
      <c r="F190" s="37"/>
      <c r="G190" s="205"/>
      <c r="H190" s="37"/>
      <c r="I190" s="279"/>
      <c r="J190" s="62"/>
    </row>
    <row r="191" spans="2:10" x14ac:dyDescent="0.2">
      <c r="B191" s="35" t="s">
        <v>325</v>
      </c>
      <c r="C191" s="72" t="s">
        <v>169</v>
      </c>
      <c r="D191" s="138" t="s">
        <v>326</v>
      </c>
      <c r="E191" s="171" t="s">
        <v>322</v>
      </c>
      <c r="F191" s="37">
        <v>417.14</v>
      </c>
      <c r="G191" s="205" t="s">
        <v>138</v>
      </c>
      <c r="H191" s="37">
        <v>95.99</v>
      </c>
      <c r="I191" s="277">
        <v>62.52</v>
      </c>
      <c r="J191" s="62"/>
    </row>
    <row r="192" spans="2:10" x14ac:dyDescent="0.2">
      <c r="B192" s="35"/>
      <c r="C192" s="75"/>
      <c r="D192" s="143"/>
      <c r="E192" s="171"/>
      <c r="F192" s="37"/>
      <c r="G192" s="205"/>
      <c r="H192" s="37">
        <f>SUM(F191*H191)</f>
        <v>40041.268599999996</v>
      </c>
      <c r="I192" s="283">
        <f>SUM(F191*I191)</f>
        <v>26079.592800000002</v>
      </c>
      <c r="J192" s="62">
        <f>SUM(H192:I192)</f>
        <v>66120.861399999994</v>
      </c>
    </row>
    <row r="193" spans="2:10" x14ac:dyDescent="0.2">
      <c r="B193" s="35"/>
      <c r="C193" s="75"/>
      <c r="D193" s="143"/>
      <c r="E193" s="177" t="s">
        <v>318</v>
      </c>
      <c r="F193" s="37"/>
      <c r="G193" s="205"/>
      <c r="H193" s="39">
        <f>SUM(H192)</f>
        <v>40041.268599999996</v>
      </c>
      <c r="I193" s="285">
        <f>SUM(I192)</f>
        <v>26079.592800000002</v>
      </c>
      <c r="J193" s="65">
        <f>SUM(H193:I193)</f>
        <v>66120.861399999994</v>
      </c>
    </row>
    <row r="194" spans="2:10" x14ac:dyDescent="0.2">
      <c r="B194" s="35"/>
      <c r="C194" s="75"/>
      <c r="D194" s="143"/>
      <c r="E194" s="171"/>
      <c r="F194" s="37"/>
      <c r="G194" s="205"/>
      <c r="H194" s="37"/>
      <c r="I194" s="279"/>
      <c r="J194" s="62"/>
    </row>
    <row r="195" spans="2:10" x14ac:dyDescent="0.2">
      <c r="B195" s="35"/>
      <c r="C195" s="75"/>
      <c r="D195" s="146" t="s">
        <v>316</v>
      </c>
      <c r="E195" s="177" t="s">
        <v>313</v>
      </c>
      <c r="F195" s="37"/>
      <c r="G195" s="205"/>
      <c r="H195" s="37"/>
      <c r="I195" s="279"/>
      <c r="J195" s="62"/>
    </row>
    <row r="196" spans="2:10" x14ac:dyDescent="0.2">
      <c r="B196" s="35">
        <v>92267</v>
      </c>
      <c r="C196" s="72" t="s">
        <v>167</v>
      </c>
      <c r="D196" s="138" t="s">
        <v>1049</v>
      </c>
      <c r="E196" s="172" t="s">
        <v>327</v>
      </c>
      <c r="F196" s="37">
        <v>52.42</v>
      </c>
      <c r="G196" s="205" t="s">
        <v>138</v>
      </c>
      <c r="H196" s="37">
        <v>36.03</v>
      </c>
      <c r="I196" s="279">
        <v>0.78</v>
      </c>
      <c r="J196" s="62"/>
    </row>
    <row r="197" spans="2:10" x14ac:dyDescent="0.2">
      <c r="B197" s="35"/>
      <c r="C197" s="75"/>
      <c r="D197" s="143"/>
      <c r="E197" s="171"/>
      <c r="F197" s="37"/>
      <c r="G197" s="205"/>
      <c r="H197" s="37">
        <f>SUM(F196*H196)</f>
        <v>1888.6926000000001</v>
      </c>
      <c r="I197" s="283">
        <f>SUM(F196*I196)</f>
        <v>40.887600000000006</v>
      </c>
      <c r="J197" s="62">
        <f>SUM(H197:I197)</f>
        <v>1929.5802000000001</v>
      </c>
    </row>
    <row r="198" spans="2:10" ht="25.5" x14ac:dyDescent="0.2">
      <c r="B198" s="35">
        <v>92784</v>
      </c>
      <c r="C198" s="72" t="s">
        <v>167</v>
      </c>
      <c r="D198" s="138" t="s">
        <v>1050</v>
      </c>
      <c r="E198" s="172" t="s">
        <v>328</v>
      </c>
      <c r="F198" s="37">
        <v>95</v>
      </c>
      <c r="G198" s="205" t="s">
        <v>222</v>
      </c>
      <c r="H198" s="37">
        <v>7.59</v>
      </c>
      <c r="I198" s="279">
        <v>4.8899999999999997</v>
      </c>
      <c r="J198" s="62"/>
    </row>
    <row r="199" spans="2:10" x14ac:dyDescent="0.2">
      <c r="B199" s="35"/>
      <c r="C199" s="75"/>
      <c r="D199" s="143"/>
      <c r="E199" s="171"/>
      <c r="F199" s="37"/>
      <c r="G199" s="205"/>
      <c r="H199" s="37">
        <f>SUM(F198*H198)</f>
        <v>721.05</v>
      </c>
      <c r="I199" s="283">
        <f>SUM(F198*I198)</f>
        <v>464.54999999999995</v>
      </c>
      <c r="J199" s="62">
        <f>SUM(H199:I199)</f>
        <v>1185.5999999999999</v>
      </c>
    </row>
    <row r="200" spans="2:10" ht="25.5" x14ac:dyDescent="0.2">
      <c r="B200" s="35">
        <v>92786</v>
      </c>
      <c r="C200" s="72" t="s">
        <v>167</v>
      </c>
      <c r="D200" s="138" t="s">
        <v>1051</v>
      </c>
      <c r="E200" s="172" t="s">
        <v>329</v>
      </c>
      <c r="F200" s="37">
        <v>267</v>
      </c>
      <c r="G200" s="205" t="s">
        <v>222</v>
      </c>
      <c r="H200" s="37">
        <v>8.26</v>
      </c>
      <c r="I200" s="279">
        <v>2.34</v>
      </c>
      <c r="J200" s="62"/>
    </row>
    <row r="201" spans="2:10" x14ac:dyDescent="0.2">
      <c r="B201" s="35"/>
      <c r="C201" s="75"/>
      <c r="D201" s="143"/>
      <c r="E201" s="171"/>
      <c r="F201" s="37"/>
      <c r="G201" s="205"/>
      <c r="H201" s="37">
        <f>SUM(F200*H200)</f>
        <v>2205.42</v>
      </c>
      <c r="I201" s="283">
        <f>SUM(F200*I200)</f>
        <v>624.78</v>
      </c>
      <c r="J201" s="62">
        <f>SUM(H201:I201)</f>
        <v>2830.2</v>
      </c>
    </row>
    <row r="202" spans="2:10" ht="25.5" x14ac:dyDescent="0.2">
      <c r="B202" s="35">
        <v>92787</v>
      </c>
      <c r="C202" s="72" t="s">
        <v>167</v>
      </c>
      <c r="D202" s="138" t="s">
        <v>1052</v>
      </c>
      <c r="E202" s="172" t="s">
        <v>330</v>
      </c>
      <c r="F202" s="37">
        <v>271</v>
      </c>
      <c r="G202" s="205" t="s">
        <v>222</v>
      </c>
      <c r="H202" s="37">
        <v>7.72</v>
      </c>
      <c r="I202" s="279">
        <v>1.65</v>
      </c>
      <c r="J202" s="62"/>
    </row>
    <row r="203" spans="2:10" x14ac:dyDescent="0.2">
      <c r="B203" s="35"/>
      <c r="C203" s="75"/>
      <c r="D203" s="143"/>
      <c r="E203" s="171"/>
      <c r="F203" s="37"/>
      <c r="G203" s="205"/>
      <c r="H203" s="37">
        <f>SUM(F202*H202)</f>
        <v>2092.12</v>
      </c>
      <c r="I203" s="283">
        <f>SUM(F202*I202)</f>
        <v>447.15</v>
      </c>
      <c r="J203" s="62">
        <f>SUM(H203:I203)</f>
        <v>2539.27</v>
      </c>
    </row>
    <row r="204" spans="2:10" x14ac:dyDescent="0.2">
      <c r="B204" s="35" t="s">
        <v>298</v>
      </c>
      <c r="C204" s="72" t="s">
        <v>169</v>
      </c>
      <c r="D204" s="138" t="s">
        <v>1053</v>
      </c>
      <c r="E204" s="171" t="s">
        <v>297</v>
      </c>
      <c r="F204" s="37">
        <v>8.76</v>
      </c>
      <c r="G204" s="205" t="s">
        <v>173</v>
      </c>
      <c r="H204" s="37">
        <v>463.73</v>
      </c>
      <c r="I204" s="279">
        <v>64.069999999999993</v>
      </c>
      <c r="J204" s="62"/>
    </row>
    <row r="205" spans="2:10" x14ac:dyDescent="0.2">
      <c r="B205" s="35"/>
      <c r="C205" s="75"/>
      <c r="D205" s="143"/>
      <c r="E205" s="171"/>
      <c r="F205" s="37"/>
      <c r="G205" s="205"/>
      <c r="H205" s="37">
        <f>SUM(F204*H204)</f>
        <v>4062.2748000000001</v>
      </c>
      <c r="I205" s="283">
        <f>SUM(F204*I204)</f>
        <v>561.25319999999988</v>
      </c>
      <c r="J205" s="62">
        <f>SUM(H205:I205)-0.01</f>
        <v>4623.518</v>
      </c>
    </row>
    <row r="206" spans="2:10" ht="25.5" x14ac:dyDescent="0.2">
      <c r="B206" s="35">
        <v>98547</v>
      </c>
      <c r="C206" s="72" t="s">
        <v>167</v>
      </c>
      <c r="D206" s="138" t="s">
        <v>1054</v>
      </c>
      <c r="E206" s="172" t="s">
        <v>331</v>
      </c>
      <c r="F206" s="37">
        <v>1</v>
      </c>
      <c r="G206" s="205" t="s">
        <v>138</v>
      </c>
      <c r="H206" s="37">
        <v>130.72</v>
      </c>
      <c r="I206" s="279">
        <v>34.619999999999997</v>
      </c>
      <c r="J206" s="62"/>
    </row>
    <row r="207" spans="2:10" x14ac:dyDescent="0.2">
      <c r="B207" s="35"/>
      <c r="C207" s="75"/>
      <c r="D207" s="143"/>
      <c r="E207" s="171"/>
      <c r="F207" s="37"/>
      <c r="G207" s="205"/>
      <c r="H207" s="37">
        <f>SUM(F206*H206)</f>
        <v>130.72</v>
      </c>
      <c r="I207" s="283">
        <f>SUM(F206*I206)</f>
        <v>34.619999999999997</v>
      </c>
      <c r="J207" s="62">
        <f>SUM(H207:I207)</f>
        <v>165.34</v>
      </c>
    </row>
    <row r="208" spans="2:10" x14ac:dyDescent="0.2">
      <c r="B208" s="35"/>
      <c r="C208" s="75"/>
      <c r="D208" s="143"/>
      <c r="E208" s="177" t="s">
        <v>319</v>
      </c>
      <c r="F208" s="37"/>
      <c r="G208" s="205"/>
      <c r="H208" s="39">
        <f>SUM(H197+H199+H201+H203+H205+H207)-0.01</f>
        <v>11100.267399999999</v>
      </c>
      <c r="I208" s="285">
        <f>SUM(I197+I199+I201+I203+I205+I207)</f>
        <v>2173.2407999999996</v>
      </c>
      <c r="J208" s="65">
        <f>SUM(H208:I208)</f>
        <v>13273.508199999998</v>
      </c>
    </row>
    <row r="209" spans="1:1023" x14ac:dyDescent="0.2">
      <c r="B209" s="35"/>
      <c r="C209" s="75"/>
      <c r="D209" s="143"/>
      <c r="E209" s="171"/>
      <c r="F209" s="37"/>
      <c r="G209" s="205"/>
      <c r="H209" s="37"/>
      <c r="I209" s="279"/>
      <c r="J209" s="62"/>
    </row>
    <row r="210" spans="1:1023" x14ac:dyDescent="0.2">
      <c r="B210" s="91"/>
      <c r="C210" s="71"/>
      <c r="D210" s="137"/>
      <c r="E210" s="170" t="s">
        <v>320</v>
      </c>
      <c r="F210" s="195"/>
      <c r="G210" s="204"/>
      <c r="H210" s="233">
        <f>SUM(H188+H193+H208)</f>
        <v>95297.895899999989</v>
      </c>
      <c r="I210" s="284">
        <f>SUM(I188+I193+I208)</f>
        <v>57012.658800000005</v>
      </c>
      <c r="J210" s="256">
        <f>SUM(H210:I210)+0.01</f>
        <v>152310.56469999999</v>
      </c>
    </row>
    <row r="211" spans="1:1023" x14ac:dyDescent="0.2">
      <c r="B211" s="35"/>
      <c r="C211" s="75"/>
      <c r="D211" s="143"/>
      <c r="E211" s="173"/>
      <c r="F211" s="32"/>
      <c r="G211" s="205"/>
      <c r="H211" s="32"/>
      <c r="I211" s="277"/>
      <c r="J211" s="63"/>
    </row>
    <row r="212" spans="1:1023" x14ac:dyDescent="0.2">
      <c r="B212" s="90"/>
      <c r="C212" s="70"/>
      <c r="D212" s="145"/>
      <c r="E212" s="176" t="s">
        <v>321</v>
      </c>
      <c r="F212" s="197"/>
      <c r="G212" s="207"/>
      <c r="H212" s="231">
        <f>SUM(H119+H169+H182+H210)</f>
        <v>261010.19789999997</v>
      </c>
      <c r="I212" s="281">
        <f>SUM(I119+I169+I182+I210)+0.01</f>
        <v>113696.2996</v>
      </c>
      <c r="J212" s="254">
        <f>SUM(H212:I212)</f>
        <v>374706.49749999994</v>
      </c>
    </row>
    <row r="213" spans="1:1023" x14ac:dyDescent="0.2">
      <c r="B213" s="35"/>
      <c r="C213" s="75"/>
      <c r="D213" s="100"/>
      <c r="E213" s="180"/>
      <c r="F213" s="199"/>
      <c r="G213" s="209"/>
      <c r="H213" s="234"/>
      <c r="I213" s="286"/>
      <c r="J213" s="257"/>
    </row>
    <row r="214" spans="1:1023" x14ac:dyDescent="0.2">
      <c r="B214" s="90"/>
      <c r="C214" s="70"/>
      <c r="D214" s="145">
        <v>4</v>
      </c>
      <c r="E214" s="176" t="s">
        <v>9</v>
      </c>
      <c r="F214" s="197"/>
      <c r="G214" s="207"/>
      <c r="H214" s="235"/>
      <c r="I214" s="287"/>
      <c r="J214" s="258"/>
      <c r="M214" s="17"/>
    </row>
    <row r="215" spans="1:1023" s="13" customFormat="1" x14ac:dyDescent="0.2">
      <c r="A215" s="12"/>
      <c r="B215" s="91"/>
      <c r="C215" s="71"/>
      <c r="D215" s="137">
        <f>D214*100+1</f>
        <v>401</v>
      </c>
      <c r="E215" s="170" t="s">
        <v>6</v>
      </c>
      <c r="F215" s="195"/>
      <c r="G215" s="204"/>
      <c r="H215" s="229"/>
      <c r="I215" s="276"/>
      <c r="J215" s="251"/>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c r="AR215" s="12"/>
      <c r="AS215" s="12"/>
      <c r="AT215" s="12"/>
      <c r="AU215" s="12"/>
      <c r="AV215" s="12"/>
      <c r="AW215" s="12"/>
      <c r="AX215" s="12"/>
      <c r="AY215" s="12"/>
      <c r="AZ215" s="12"/>
      <c r="BA215" s="12"/>
      <c r="BB215" s="12"/>
      <c r="BC215" s="12"/>
      <c r="BD215" s="12"/>
      <c r="BE215" s="12"/>
      <c r="BF215" s="12"/>
      <c r="BG215" s="12"/>
      <c r="BH215" s="12"/>
      <c r="BI215" s="12"/>
      <c r="BJ215" s="12"/>
      <c r="BK215" s="12"/>
      <c r="BL215" s="12"/>
      <c r="BM215" s="12"/>
      <c r="BN215" s="12"/>
      <c r="BO215" s="12"/>
      <c r="BP215" s="12"/>
      <c r="BQ215" s="12"/>
      <c r="BR215" s="12"/>
      <c r="BS215" s="12"/>
      <c r="BT215" s="12"/>
      <c r="BU215" s="12"/>
      <c r="BV215" s="12"/>
      <c r="BW215" s="12"/>
      <c r="BX215" s="12"/>
      <c r="BY215" s="12"/>
      <c r="BZ215" s="12"/>
      <c r="CA215" s="12"/>
      <c r="CB215" s="12"/>
      <c r="CC215" s="12"/>
      <c r="CD215" s="12"/>
      <c r="CE215" s="12"/>
      <c r="CF215" s="12"/>
      <c r="CG215" s="12"/>
      <c r="CH215" s="12"/>
      <c r="CI215" s="12"/>
      <c r="CJ215" s="12"/>
      <c r="CK215" s="12"/>
      <c r="CL215" s="12"/>
      <c r="CM215" s="12"/>
      <c r="CN215" s="12"/>
      <c r="CO215" s="12"/>
      <c r="CP215" s="12"/>
      <c r="CQ215" s="12"/>
      <c r="CR215" s="12"/>
      <c r="CS215" s="12"/>
      <c r="CT215" s="12"/>
      <c r="CU215" s="12"/>
      <c r="CV215" s="12"/>
      <c r="CW215" s="12"/>
      <c r="CX215" s="12"/>
      <c r="CY215" s="12"/>
      <c r="CZ215" s="12"/>
      <c r="DA215" s="12"/>
      <c r="DB215" s="12"/>
      <c r="DC215" s="12"/>
      <c r="DD215" s="12"/>
      <c r="DE215" s="12"/>
      <c r="DF215" s="12"/>
      <c r="DG215" s="12"/>
      <c r="DH215" s="12"/>
      <c r="DI215" s="12"/>
      <c r="DJ215" s="12"/>
      <c r="DK215" s="12"/>
      <c r="DL215" s="12"/>
      <c r="DM215" s="12"/>
      <c r="DN215" s="12"/>
      <c r="DO215" s="12"/>
      <c r="DP215" s="12"/>
      <c r="DQ215" s="12"/>
      <c r="DR215" s="12"/>
      <c r="DS215" s="12"/>
      <c r="DT215" s="12"/>
      <c r="DU215" s="12"/>
      <c r="DV215" s="12"/>
      <c r="DW215" s="12"/>
      <c r="DX215" s="12"/>
      <c r="DY215" s="12"/>
      <c r="DZ215" s="12"/>
      <c r="EA215" s="12"/>
      <c r="EB215" s="12"/>
      <c r="EC215" s="12"/>
      <c r="ED215" s="12"/>
      <c r="EE215" s="12"/>
      <c r="EF215" s="12"/>
      <c r="EG215" s="12"/>
      <c r="EH215" s="12"/>
      <c r="EI215" s="12"/>
      <c r="EJ215" s="12"/>
      <c r="EK215" s="12"/>
      <c r="EL215" s="12"/>
      <c r="EM215" s="12"/>
      <c r="EN215" s="12"/>
      <c r="EO215" s="12"/>
      <c r="EP215" s="12"/>
      <c r="EQ215" s="12"/>
      <c r="ER215" s="12"/>
      <c r="ES215" s="12"/>
      <c r="ET215" s="12"/>
      <c r="EU215" s="12"/>
      <c r="EV215" s="12"/>
      <c r="EW215" s="12"/>
      <c r="EX215" s="12"/>
      <c r="EY215" s="12"/>
      <c r="EZ215" s="12"/>
      <c r="FA215" s="12"/>
      <c r="FB215" s="12"/>
      <c r="FC215" s="12"/>
      <c r="FD215" s="12"/>
      <c r="FE215" s="12"/>
      <c r="FF215" s="12"/>
      <c r="FG215" s="12"/>
      <c r="FH215" s="12"/>
      <c r="FI215" s="12"/>
      <c r="FJ215" s="12"/>
      <c r="FK215" s="12"/>
      <c r="FL215" s="12"/>
      <c r="FM215" s="12"/>
      <c r="FN215" s="12"/>
      <c r="FO215" s="12"/>
      <c r="FP215" s="12"/>
      <c r="FQ215" s="12"/>
      <c r="FR215" s="12"/>
      <c r="FS215" s="12"/>
      <c r="FT215" s="12"/>
      <c r="FU215" s="12"/>
      <c r="FV215" s="12"/>
      <c r="FW215" s="12"/>
      <c r="FX215" s="12"/>
      <c r="FY215" s="12"/>
      <c r="FZ215" s="12"/>
      <c r="GA215" s="12"/>
      <c r="GB215" s="12"/>
      <c r="GC215" s="12"/>
      <c r="GD215" s="12"/>
      <c r="GE215" s="12"/>
      <c r="GF215" s="12"/>
      <c r="GG215" s="12"/>
      <c r="GH215" s="12"/>
      <c r="GI215" s="12"/>
      <c r="GJ215" s="12"/>
      <c r="GK215" s="12"/>
      <c r="GL215" s="12"/>
      <c r="GM215" s="12"/>
      <c r="GN215" s="12"/>
      <c r="GO215" s="12"/>
      <c r="GP215" s="12"/>
      <c r="GQ215" s="12"/>
      <c r="GR215" s="12"/>
      <c r="GS215" s="12"/>
      <c r="GT215" s="12"/>
      <c r="GU215" s="12"/>
      <c r="GV215" s="12"/>
      <c r="GW215" s="12"/>
      <c r="GX215" s="12"/>
      <c r="GY215" s="12"/>
      <c r="GZ215" s="12"/>
      <c r="HA215" s="12"/>
      <c r="HB215" s="12"/>
      <c r="HC215" s="12"/>
      <c r="HD215" s="12"/>
      <c r="HE215" s="12"/>
      <c r="HF215" s="12"/>
      <c r="HG215" s="12"/>
      <c r="HH215" s="12"/>
      <c r="HI215" s="12"/>
      <c r="HJ215" s="12"/>
      <c r="HK215" s="12"/>
      <c r="HL215" s="12"/>
      <c r="HM215" s="12"/>
      <c r="HN215" s="12"/>
      <c r="HO215" s="12"/>
      <c r="HP215" s="12"/>
      <c r="HQ215" s="12"/>
      <c r="HR215" s="12"/>
      <c r="HS215" s="12"/>
      <c r="HT215" s="12"/>
      <c r="HU215" s="12"/>
      <c r="HV215" s="12"/>
      <c r="HW215" s="12"/>
      <c r="HX215" s="12"/>
      <c r="HY215" s="12"/>
      <c r="HZ215" s="12"/>
      <c r="IA215" s="12"/>
      <c r="IB215" s="12"/>
      <c r="IC215" s="12"/>
      <c r="ID215" s="12"/>
      <c r="IE215" s="12"/>
      <c r="IF215" s="12"/>
      <c r="IG215" s="12"/>
      <c r="IH215" s="12"/>
      <c r="II215" s="12"/>
      <c r="IJ215" s="12"/>
      <c r="IK215" s="12"/>
      <c r="IL215" s="12"/>
      <c r="IM215" s="12"/>
      <c r="IN215" s="12"/>
      <c r="IO215" s="12"/>
      <c r="IP215" s="12"/>
      <c r="IQ215" s="12"/>
      <c r="IR215" s="12"/>
      <c r="IS215" s="12"/>
      <c r="IT215" s="12"/>
      <c r="IU215" s="12"/>
      <c r="IV215" s="12"/>
      <c r="IW215" s="12"/>
      <c r="IX215" s="12"/>
      <c r="IY215" s="12"/>
      <c r="IZ215" s="12"/>
      <c r="JA215" s="12"/>
      <c r="JB215" s="12"/>
      <c r="JC215" s="12"/>
      <c r="JD215" s="12"/>
      <c r="JE215" s="12"/>
      <c r="JF215" s="12"/>
      <c r="JG215" s="12"/>
      <c r="JH215" s="12"/>
      <c r="JI215" s="12"/>
      <c r="JJ215" s="12"/>
      <c r="JK215" s="12"/>
      <c r="JL215" s="12"/>
      <c r="JM215" s="12"/>
      <c r="JN215" s="12"/>
      <c r="JO215" s="12"/>
      <c r="JP215" s="12"/>
      <c r="JQ215" s="12"/>
      <c r="JR215" s="12"/>
      <c r="JS215" s="12"/>
      <c r="JT215" s="12"/>
      <c r="JU215" s="12"/>
      <c r="JV215" s="12"/>
      <c r="JW215" s="12"/>
      <c r="JX215" s="12"/>
      <c r="JY215" s="12"/>
      <c r="JZ215" s="12"/>
      <c r="KA215" s="12"/>
      <c r="KB215" s="12"/>
      <c r="KC215" s="12"/>
      <c r="KD215" s="12"/>
      <c r="KE215" s="12"/>
      <c r="KF215" s="12"/>
      <c r="KG215" s="12"/>
      <c r="KH215" s="12"/>
      <c r="KI215" s="12"/>
      <c r="KJ215" s="12"/>
      <c r="KK215" s="12"/>
      <c r="KL215" s="12"/>
      <c r="KM215" s="12"/>
      <c r="KN215" s="12"/>
      <c r="KO215" s="12"/>
      <c r="KP215" s="12"/>
      <c r="KQ215" s="12"/>
      <c r="KR215" s="12"/>
      <c r="KS215" s="12"/>
      <c r="KT215" s="12"/>
      <c r="KU215" s="12"/>
      <c r="KV215" s="12"/>
      <c r="KW215" s="12"/>
      <c r="KX215" s="12"/>
      <c r="KY215" s="12"/>
      <c r="KZ215" s="12"/>
      <c r="LA215" s="12"/>
      <c r="LB215" s="12"/>
      <c r="LC215" s="12"/>
      <c r="LD215" s="12"/>
      <c r="LE215" s="12"/>
      <c r="LF215" s="12"/>
      <c r="LG215" s="12"/>
      <c r="LH215" s="12"/>
      <c r="LI215" s="12"/>
      <c r="LJ215" s="12"/>
      <c r="LK215" s="12"/>
      <c r="LL215" s="12"/>
      <c r="LM215" s="12"/>
      <c r="LN215" s="12"/>
      <c r="LO215" s="12"/>
      <c r="LP215" s="12"/>
      <c r="LQ215" s="12"/>
      <c r="LR215" s="12"/>
      <c r="LS215" s="12"/>
      <c r="LT215" s="12"/>
      <c r="LU215" s="12"/>
      <c r="LV215" s="12"/>
      <c r="LW215" s="12"/>
      <c r="LX215" s="12"/>
      <c r="LY215" s="12"/>
      <c r="LZ215" s="12"/>
      <c r="MA215" s="12"/>
      <c r="MB215" s="12"/>
      <c r="MC215" s="12"/>
      <c r="MD215" s="12"/>
      <c r="ME215" s="12"/>
      <c r="MF215" s="12"/>
      <c r="MG215" s="12"/>
      <c r="MH215" s="12"/>
      <c r="MI215" s="12"/>
      <c r="MJ215" s="12"/>
      <c r="MK215" s="12"/>
      <c r="ML215" s="12"/>
      <c r="MM215" s="12"/>
      <c r="MN215" s="12"/>
      <c r="MO215" s="12"/>
      <c r="MP215" s="12"/>
      <c r="MQ215" s="12"/>
      <c r="MR215" s="12"/>
      <c r="MS215" s="12"/>
      <c r="MT215" s="12"/>
      <c r="MU215" s="12"/>
      <c r="MV215" s="12"/>
      <c r="MW215" s="12"/>
      <c r="MX215" s="12"/>
      <c r="MY215" s="12"/>
      <c r="MZ215" s="12"/>
      <c r="NA215" s="12"/>
      <c r="NB215" s="12"/>
      <c r="NC215" s="12"/>
      <c r="ND215" s="12"/>
      <c r="NE215" s="12"/>
      <c r="NF215" s="12"/>
      <c r="NG215" s="12"/>
      <c r="NH215" s="12"/>
      <c r="NI215" s="12"/>
      <c r="NJ215" s="12"/>
      <c r="NK215" s="12"/>
      <c r="NL215" s="12"/>
      <c r="NM215" s="12"/>
      <c r="NN215" s="12"/>
      <c r="NO215" s="12"/>
      <c r="NP215" s="12"/>
      <c r="NQ215" s="12"/>
      <c r="NR215" s="12"/>
      <c r="NS215" s="12"/>
      <c r="NT215" s="12"/>
      <c r="NU215" s="12"/>
      <c r="NV215" s="12"/>
      <c r="NW215" s="12"/>
      <c r="NX215" s="12"/>
      <c r="NY215" s="12"/>
      <c r="NZ215" s="12"/>
      <c r="OA215" s="12"/>
      <c r="OB215" s="12"/>
      <c r="OC215" s="12"/>
      <c r="OD215" s="12"/>
      <c r="OE215" s="12"/>
      <c r="OF215" s="12"/>
      <c r="OG215" s="12"/>
      <c r="OH215" s="12"/>
      <c r="OI215" s="12"/>
      <c r="OJ215" s="12"/>
      <c r="OK215" s="12"/>
      <c r="OL215" s="12"/>
      <c r="OM215" s="12"/>
      <c r="ON215" s="12"/>
      <c r="OO215" s="12"/>
      <c r="OP215" s="12"/>
      <c r="OQ215" s="12"/>
      <c r="OR215" s="12"/>
      <c r="OS215" s="12"/>
      <c r="OT215" s="12"/>
      <c r="OU215" s="12"/>
      <c r="OV215" s="12"/>
      <c r="OW215" s="12"/>
      <c r="OX215" s="12"/>
      <c r="OY215" s="12"/>
      <c r="OZ215" s="12"/>
      <c r="PA215" s="12"/>
      <c r="PB215" s="12"/>
      <c r="PC215" s="12"/>
      <c r="PD215" s="12"/>
      <c r="PE215" s="12"/>
      <c r="PF215" s="12"/>
      <c r="PG215" s="12"/>
      <c r="PH215" s="12"/>
      <c r="PI215" s="12"/>
      <c r="PJ215" s="12"/>
      <c r="PK215" s="12"/>
      <c r="PL215" s="12"/>
      <c r="PM215" s="12"/>
      <c r="PN215" s="12"/>
      <c r="PO215" s="12"/>
      <c r="PP215" s="12"/>
      <c r="PQ215" s="12"/>
      <c r="PR215" s="12"/>
      <c r="PS215" s="12"/>
      <c r="PT215" s="12"/>
      <c r="PU215" s="12"/>
      <c r="PV215" s="12"/>
      <c r="PW215" s="12"/>
      <c r="PX215" s="12"/>
      <c r="PY215" s="12"/>
      <c r="PZ215" s="12"/>
      <c r="QA215" s="12"/>
      <c r="QB215" s="12"/>
      <c r="QC215" s="12"/>
      <c r="QD215" s="12"/>
      <c r="QE215" s="12"/>
      <c r="QF215" s="12"/>
      <c r="QG215" s="12"/>
      <c r="QH215" s="12"/>
      <c r="QI215" s="12"/>
      <c r="QJ215" s="12"/>
      <c r="QK215" s="12"/>
      <c r="QL215" s="12"/>
      <c r="QM215" s="12"/>
      <c r="QN215" s="12"/>
      <c r="QO215" s="12"/>
      <c r="QP215" s="12"/>
      <c r="QQ215" s="12"/>
      <c r="QR215" s="12"/>
      <c r="QS215" s="12"/>
      <c r="QT215" s="12"/>
      <c r="QU215" s="12"/>
      <c r="QV215" s="12"/>
      <c r="QW215" s="12"/>
      <c r="QX215" s="12"/>
      <c r="QY215" s="12"/>
      <c r="QZ215" s="12"/>
      <c r="RA215" s="12"/>
      <c r="RB215" s="12"/>
      <c r="RC215" s="12"/>
      <c r="RD215" s="12"/>
      <c r="RE215" s="12"/>
      <c r="RF215" s="12"/>
      <c r="RG215" s="12"/>
      <c r="RH215" s="12"/>
      <c r="RI215" s="12"/>
      <c r="RJ215" s="12"/>
      <c r="RK215" s="12"/>
      <c r="RL215" s="12"/>
      <c r="RM215" s="12"/>
      <c r="RN215" s="12"/>
      <c r="RO215" s="12"/>
      <c r="RP215" s="12"/>
      <c r="RQ215" s="12"/>
      <c r="RR215" s="12"/>
      <c r="RS215" s="12"/>
      <c r="RT215" s="12"/>
      <c r="RU215" s="12"/>
      <c r="RV215" s="12"/>
      <c r="RW215" s="12"/>
      <c r="RX215" s="12"/>
      <c r="RY215" s="12"/>
      <c r="RZ215" s="12"/>
      <c r="SA215" s="12"/>
      <c r="SB215" s="12"/>
      <c r="SC215" s="12"/>
      <c r="SD215" s="12"/>
      <c r="SE215" s="12"/>
      <c r="SF215" s="12"/>
      <c r="SG215" s="12"/>
      <c r="SH215" s="12"/>
      <c r="SI215" s="12"/>
      <c r="SJ215" s="12"/>
      <c r="SK215" s="12"/>
      <c r="SL215" s="12"/>
      <c r="SM215" s="12"/>
      <c r="SN215" s="12"/>
      <c r="SO215" s="12"/>
      <c r="SP215" s="12"/>
      <c r="SQ215" s="12"/>
      <c r="SR215" s="12"/>
      <c r="SS215" s="12"/>
      <c r="ST215" s="12"/>
      <c r="SU215" s="12"/>
      <c r="SV215" s="12"/>
      <c r="SW215" s="12"/>
      <c r="SX215" s="12"/>
      <c r="SY215" s="12"/>
      <c r="SZ215" s="12"/>
      <c r="TA215" s="12"/>
      <c r="TB215" s="12"/>
      <c r="TC215" s="12"/>
      <c r="TD215" s="12"/>
      <c r="TE215" s="12"/>
      <c r="TF215" s="12"/>
      <c r="TG215" s="12"/>
      <c r="TH215" s="12"/>
      <c r="TI215" s="12"/>
      <c r="TJ215" s="12"/>
      <c r="TK215" s="12"/>
      <c r="TL215" s="12"/>
      <c r="TM215" s="12"/>
      <c r="TN215" s="12"/>
      <c r="TO215" s="12"/>
      <c r="TP215" s="12"/>
      <c r="TQ215" s="12"/>
      <c r="TR215" s="12"/>
      <c r="TS215" s="12"/>
      <c r="TT215" s="12"/>
      <c r="TU215" s="12"/>
      <c r="TV215" s="12"/>
      <c r="TW215" s="12"/>
      <c r="TX215" s="12"/>
      <c r="TY215" s="12"/>
      <c r="TZ215" s="12"/>
      <c r="UA215" s="12"/>
      <c r="UB215" s="12"/>
      <c r="UC215" s="12"/>
      <c r="UD215" s="12"/>
      <c r="UE215" s="12"/>
      <c r="UF215" s="12"/>
      <c r="UG215" s="12"/>
      <c r="UH215" s="12"/>
      <c r="UI215" s="12"/>
      <c r="UJ215" s="12"/>
      <c r="UK215" s="12"/>
      <c r="UL215" s="12"/>
      <c r="UM215" s="12"/>
      <c r="UN215" s="12"/>
      <c r="UO215" s="12"/>
      <c r="UP215" s="12"/>
      <c r="UQ215" s="12"/>
      <c r="UR215" s="12"/>
      <c r="US215" s="12"/>
      <c r="UT215" s="12"/>
      <c r="UU215" s="12"/>
      <c r="UV215" s="12"/>
      <c r="UW215" s="12"/>
      <c r="UX215" s="12"/>
      <c r="UY215" s="12"/>
      <c r="UZ215" s="12"/>
      <c r="VA215" s="12"/>
      <c r="VB215" s="12"/>
      <c r="VC215" s="12"/>
      <c r="VD215" s="12"/>
      <c r="VE215" s="12"/>
      <c r="VF215" s="12"/>
      <c r="VG215" s="12"/>
      <c r="VH215" s="12"/>
      <c r="VI215" s="12"/>
      <c r="VJ215" s="12"/>
      <c r="VK215" s="12"/>
      <c r="VL215" s="12"/>
      <c r="VM215" s="12"/>
      <c r="VN215" s="12"/>
      <c r="VO215" s="12"/>
      <c r="VP215" s="12"/>
      <c r="VQ215" s="12"/>
      <c r="VR215" s="12"/>
      <c r="VS215" s="12"/>
      <c r="VT215" s="12"/>
      <c r="VU215" s="12"/>
      <c r="VV215" s="12"/>
      <c r="VW215" s="12"/>
      <c r="VX215" s="12"/>
      <c r="VY215" s="12"/>
      <c r="VZ215" s="12"/>
      <c r="WA215" s="12"/>
      <c r="WB215" s="12"/>
      <c r="WC215" s="12"/>
      <c r="WD215" s="12"/>
      <c r="WE215" s="12"/>
      <c r="WF215" s="12"/>
      <c r="WG215" s="12"/>
      <c r="WH215" s="12"/>
      <c r="WI215" s="12"/>
      <c r="WJ215" s="12"/>
      <c r="WK215" s="12"/>
      <c r="WL215" s="12"/>
      <c r="WM215" s="12"/>
      <c r="WN215" s="12"/>
      <c r="WO215" s="12"/>
      <c r="WP215" s="12"/>
      <c r="WQ215" s="12"/>
      <c r="WR215" s="12"/>
      <c r="WS215" s="12"/>
      <c r="WT215" s="12"/>
      <c r="WU215" s="12"/>
      <c r="WV215" s="12"/>
      <c r="WW215" s="12"/>
      <c r="WX215" s="12"/>
      <c r="WY215" s="12"/>
      <c r="WZ215" s="12"/>
      <c r="XA215" s="12"/>
      <c r="XB215" s="12"/>
      <c r="XC215" s="12"/>
      <c r="XD215" s="12"/>
      <c r="XE215" s="12"/>
      <c r="XF215" s="12"/>
      <c r="XG215" s="12"/>
      <c r="XH215" s="12"/>
      <c r="XI215" s="12"/>
      <c r="XJ215" s="12"/>
      <c r="XK215" s="12"/>
      <c r="XL215" s="12"/>
      <c r="XM215" s="12"/>
      <c r="XN215" s="12"/>
      <c r="XO215" s="12"/>
      <c r="XP215" s="12"/>
      <c r="XQ215" s="12"/>
      <c r="XR215" s="12"/>
      <c r="XS215" s="12"/>
      <c r="XT215" s="12"/>
      <c r="XU215" s="12"/>
      <c r="XV215" s="12"/>
      <c r="XW215" s="12"/>
      <c r="XX215" s="12"/>
      <c r="XY215" s="12"/>
      <c r="XZ215" s="12"/>
      <c r="YA215" s="12"/>
      <c r="YB215" s="12"/>
      <c r="YC215" s="12"/>
      <c r="YD215" s="12"/>
      <c r="YE215" s="12"/>
      <c r="YF215" s="12"/>
      <c r="YG215" s="12"/>
      <c r="YH215" s="12"/>
      <c r="YI215" s="12"/>
      <c r="YJ215" s="12"/>
      <c r="YK215" s="12"/>
      <c r="YL215" s="12"/>
      <c r="YM215" s="12"/>
      <c r="YN215" s="12"/>
      <c r="YO215" s="12"/>
      <c r="YP215" s="12"/>
      <c r="YQ215" s="12"/>
      <c r="YR215" s="12"/>
      <c r="YS215" s="12"/>
      <c r="YT215" s="12"/>
      <c r="YU215" s="12"/>
      <c r="YV215" s="12"/>
      <c r="YW215" s="12"/>
      <c r="YX215" s="12"/>
      <c r="YY215" s="12"/>
      <c r="YZ215" s="12"/>
      <c r="ZA215" s="12"/>
      <c r="ZB215" s="12"/>
      <c r="ZC215" s="12"/>
      <c r="ZD215" s="12"/>
      <c r="ZE215" s="12"/>
      <c r="ZF215" s="12"/>
      <c r="ZG215" s="12"/>
      <c r="ZH215" s="12"/>
      <c r="ZI215" s="12"/>
      <c r="ZJ215" s="12"/>
      <c r="ZK215" s="12"/>
      <c r="ZL215" s="12"/>
      <c r="ZM215" s="12"/>
      <c r="ZN215" s="12"/>
      <c r="ZO215" s="12"/>
      <c r="ZP215" s="12"/>
      <c r="ZQ215" s="12"/>
      <c r="ZR215" s="12"/>
      <c r="ZS215" s="12"/>
      <c r="ZT215" s="12"/>
      <c r="ZU215" s="12"/>
      <c r="ZV215" s="12"/>
      <c r="ZW215" s="12"/>
      <c r="ZX215" s="12"/>
      <c r="ZY215" s="12"/>
      <c r="ZZ215" s="12"/>
      <c r="AAA215" s="12"/>
      <c r="AAB215" s="12"/>
      <c r="AAC215" s="12"/>
      <c r="AAD215" s="12"/>
      <c r="AAE215" s="12"/>
      <c r="AAF215" s="12"/>
      <c r="AAG215" s="12"/>
      <c r="AAH215" s="12"/>
      <c r="AAI215" s="12"/>
      <c r="AAJ215" s="12"/>
      <c r="AAK215" s="12"/>
      <c r="AAL215" s="12"/>
      <c r="AAM215" s="12"/>
      <c r="AAN215" s="12"/>
      <c r="AAO215" s="12"/>
      <c r="AAP215" s="12"/>
      <c r="AAQ215" s="12"/>
      <c r="AAR215" s="12"/>
      <c r="AAS215" s="12"/>
      <c r="AAT215" s="12"/>
      <c r="AAU215" s="12"/>
      <c r="AAV215" s="12"/>
      <c r="AAW215" s="12"/>
      <c r="AAX215" s="12"/>
      <c r="AAY215" s="12"/>
      <c r="AAZ215" s="12"/>
      <c r="ABA215" s="12"/>
      <c r="ABB215" s="12"/>
      <c r="ABC215" s="12"/>
      <c r="ABD215" s="12"/>
      <c r="ABE215" s="12"/>
      <c r="ABF215" s="12"/>
      <c r="ABG215" s="12"/>
      <c r="ABH215" s="12"/>
      <c r="ABI215" s="12"/>
      <c r="ABJ215" s="12"/>
      <c r="ABK215" s="12"/>
      <c r="ABL215" s="12"/>
      <c r="ABM215" s="12"/>
      <c r="ABN215" s="12"/>
      <c r="ABO215" s="12"/>
      <c r="ABP215" s="12"/>
      <c r="ABQ215" s="12"/>
      <c r="ABR215" s="12"/>
      <c r="ABS215" s="12"/>
      <c r="ABT215" s="12"/>
      <c r="ABU215" s="12"/>
      <c r="ABV215" s="12"/>
      <c r="ABW215" s="12"/>
      <c r="ABX215" s="12"/>
      <c r="ABY215" s="12"/>
      <c r="ABZ215" s="12"/>
      <c r="ACA215" s="12"/>
      <c r="ACB215" s="12"/>
      <c r="ACC215" s="12"/>
      <c r="ACD215" s="12"/>
      <c r="ACE215" s="12"/>
      <c r="ACF215" s="12"/>
      <c r="ACG215" s="12"/>
      <c r="ACH215" s="12"/>
      <c r="ACI215" s="12"/>
      <c r="ACJ215" s="12"/>
      <c r="ACK215" s="12"/>
      <c r="ACL215" s="12"/>
      <c r="ACM215" s="12"/>
      <c r="ACN215" s="12"/>
      <c r="ACO215" s="12"/>
      <c r="ACP215" s="12"/>
      <c r="ACQ215" s="12"/>
      <c r="ACR215" s="12"/>
      <c r="ACS215" s="12"/>
      <c r="ACT215" s="12"/>
      <c r="ACU215" s="12"/>
      <c r="ACV215" s="12"/>
      <c r="ACW215" s="12"/>
      <c r="ACX215" s="12"/>
      <c r="ACY215" s="12"/>
      <c r="ACZ215" s="12"/>
      <c r="ADA215" s="12"/>
      <c r="ADB215" s="12"/>
      <c r="ADC215" s="12"/>
      <c r="ADD215" s="12"/>
      <c r="ADE215" s="12"/>
      <c r="ADF215" s="12"/>
      <c r="ADG215" s="12"/>
      <c r="ADH215" s="12"/>
      <c r="ADI215" s="12"/>
      <c r="ADJ215" s="12"/>
      <c r="ADK215" s="12"/>
      <c r="ADL215" s="12"/>
      <c r="ADM215" s="12"/>
      <c r="ADN215" s="12"/>
      <c r="ADO215" s="12"/>
      <c r="ADP215" s="12"/>
      <c r="ADQ215" s="12"/>
      <c r="ADR215" s="12"/>
      <c r="ADS215" s="12"/>
      <c r="ADT215" s="12"/>
      <c r="ADU215" s="12"/>
      <c r="ADV215" s="12"/>
      <c r="ADW215" s="12"/>
      <c r="ADX215" s="12"/>
      <c r="ADY215" s="12"/>
      <c r="ADZ215" s="12"/>
      <c r="AEA215" s="12"/>
      <c r="AEB215" s="12"/>
      <c r="AEC215" s="12"/>
      <c r="AED215" s="12"/>
      <c r="AEE215" s="12"/>
      <c r="AEF215" s="12"/>
      <c r="AEG215" s="12"/>
      <c r="AEH215" s="12"/>
      <c r="AEI215" s="12"/>
      <c r="AEJ215" s="12"/>
      <c r="AEK215" s="12"/>
      <c r="AEL215" s="12"/>
      <c r="AEM215" s="12"/>
      <c r="AEN215" s="12"/>
      <c r="AEO215" s="12"/>
      <c r="AEP215" s="12"/>
      <c r="AEQ215" s="12"/>
      <c r="AER215" s="12"/>
      <c r="AES215" s="12"/>
      <c r="AET215" s="12"/>
      <c r="AEU215" s="12"/>
      <c r="AEV215" s="12"/>
      <c r="AEW215" s="12"/>
      <c r="AEX215" s="12"/>
      <c r="AEY215" s="12"/>
      <c r="AEZ215" s="12"/>
      <c r="AFA215" s="12"/>
      <c r="AFB215" s="12"/>
      <c r="AFC215" s="12"/>
      <c r="AFD215" s="12"/>
      <c r="AFE215" s="12"/>
      <c r="AFF215" s="12"/>
      <c r="AFG215" s="12"/>
      <c r="AFH215" s="12"/>
      <c r="AFI215" s="12"/>
      <c r="AFJ215" s="12"/>
      <c r="AFK215" s="12"/>
      <c r="AFL215" s="12"/>
      <c r="AFM215" s="12"/>
      <c r="AFN215" s="12"/>
      <c r="AFO215" s="12"/>
      <c r="AFP215" s="12"/>
      <c r="AFQ215" s="12"/>
      <c r="AFR215" s="12"/>
      <c r="AFS215" s="12"/>
      <c r="AFT215" s="12"/>
      <c r="AFU215" s="12"/>
      <c r="AFV215" s="12"/>
      <c r="AFW215" s="12"/>
      <c r="AFX215" s="12"/>
      <c r="AFY215" s="12"/>
      <c r="AFZ215" s="12"/>
      <c r="AGA215" s="12"/>
      <c r="AGB215" s="12"/>
      <c r="AGC215" s="12"/>
      <c r="AGD215" s="12"/>
      <c r="AGE215" s="12"/>
      <c r="AGF215" s="12"/>
      <c r="AGG215" s="12"/>
      <c r="AGH215" s="12"/>
      <c r="AGI215" s="12"/>
      <c r="AGJ215" s="12"/>
      <c r="AGK215" s="12"/>
      <c r="AGL215" s="12"/>
      <c r="AGM215" s="12"/>
      <c r="AGN215" s="12"/>
      <c r="AGO215" s="12"/>
      <c r="AGP215" s="12"/>
      <c r="AGQ215" s="12"/>
      <c r="AGR215" s="12"/>
      <c r="AGS215" s="12"/>
      <c r="AGT215" s="12"/>
      <c r="AGU215" s="12"/>
      <c r="AGV215" s="12"/>
      <c r="AGW215" s="12"/>
      <c r="AGX215" s="12"/>
      <c r="AGY215" s="12"/>
      <c r="AGZ215" s="12"/>
      <c r="AHA215" s="12"/>
      <c r="AHB215" s="12"/>
      <c r="AHC215" s="12"/>
      <c r="AHD215" s="12"/>
      <c r="AHE215" s="12"/>
      <c r="AHF215" s="12"/>
      <c r="AHG215" s="12"/>
      <c r="AHH215" s="12"/>
      <c r="AHI215" s="12"/>
      <c r="AHJ215" s="12"/>
      <c r="AHK215" s="12"/>
      <c r="AHL215" s="12"/>
      <c r="AHM215" s="12"/>
      <c r="AHN215" s="12"/>
      <c r="AHO215" s="12"/>
      <c r="AHP215" s="12"/>
      <c r="AHQ215" s="12"/>
      <c r="AHR215" s="12"/>
      <c r="AHS215" s="12"/>
      <c r="AHT215" s="12"/>
      <c r="AHU215" s="12"/>
      <c r="AHV215" s="12"/>
      <c r="AHW215" s="12"/>
      <c r="AHX215" s="12"/>
      <c r="AHY215" s="12"/>
      <c r="AHZ215" s="12"/>
      <c r="AIA215" s="12"/>
      <c r="AIB215" s="12"/>
      <c r="AIC215" s="12"/>
      <c r="AID215" s="12"/>
      <c r="AIE215" s="12"/>
      <c r="AIF215" s="12"/>
      <c r="AIG215" s="12"/>
      <c r="AIH215" s="12"/>
      <c r="AII215" s="12"/>
      <c r="AIJ215" s="12"/>
      <c r="AIK215" s="12"/>
      <c r="AIL215" s="12"/>
      <c r="AIM215" s="12"/>
      <c r="AIN215" s="12"/>
      <c r="AIO215" s="12"/>
      <c r="AIP215" s="12"/>
      <c r="AIQ215" s="12"/>
      <c r="AIR215" s="12"/>
      <c r="AIS215" s="12"/>
      <c r="AIT215" s="12"/>
      <c r="AIU215" s="12"/>
      <c r="AIV215" s="12"/>
      <c r="AIW215" s="12"/>
      <c r="AIX215" s="12"/>
      <c r="AIY215" s="12"/>
      <c r="AIZ215" s="12"/>
      <c r="AJA215" s="12"/>
      <c r="AJB215" s="12"/>
      <c r="AJC215" s="12"/>
      <c r="AJD215" s="12"/>
      <c r="AJE215" s="12"/>
      <c r="AJF215" s="12"/>
      <c r="AJG215" s="12"/>
      <c r="AJH215" s="12"/>
      <c r="AJI215" s="12"/>
      <c r="AJJ215" s="12"/>
      <c r="AJK215" s="12"/>
      <c r="AJL215" s="12"/>
      <c r="AJM215" s="12"/>
      <c r="AJN215" s="12"/>
      <c r="AJO215" s="12"/>
      <c r="AJP215" s="12"/>
      <c r="AJQ215" s="12"/>
      <c r="AJR215" s="12"/>
      <c r="AJS215" s="12"/>
      <c r="AJT215" s="12"/>
      <c r="AJU215" s="12"/>
      <c r="AJV215" s="12"/>
      <c r="AJW215" s="12"/>
      <c r="AJX215" s="12"/>
      <c r="AJY215" s="12"/>
      <c r="AJZ215" s="12"/>
      <c r="AKA215" s="12"/>
      <c r="AKB215" s="12"/>
      <c r="AKC215" s="12"/>
      <c r="AKD215" s="12"/>
      <c r="AKE215" s="12"/>
      <c r="AKF215" s="12"/>
      <c r="AKG215" s="12"/>
      <c r="AKH215" s="12"/>
      <c r="AKI215" s="12"/>
      <c r="AKJ215" s="12"/>
      <c r="AKK215" s="12"/>
      <c r="AKL215" s="12"/>
      <c r="AKM215" s="12"/>
      <c r="AKN215" s="12"/>
      <c r="AKO215" s="12"/>
      <c r="AKP215" s="12"/>
      <c r="AKQ215" s="12"/>
      <c r="AKR215" s="12"/>
      <c r="AKS215" s="12"/>
      <c r="AKT215" s="12"/>
      <c r="AKU215" s="12"/>
      <c r="AKV215" s="12"/>
      <c r="AKW215" s="12"/>
      <c r="AKX215" s="12"/>
      <c r="AKY215" s="12"/>
      <c r="AKZ215" s="12"/>
      <c r="ALA215" s="12"/>
      <c r="ALB215" s="12"/>
      <c r="ALC215" s="12"/>
      <c r="ALD215" s="12"/>
      <c r="ALE215" s="12"/>
      <c r="ALF215" s="12"/>
      <c r="ALG215" s="12"/>
      <c r="ALH215" s="12"/>
      <c r="ALI215" s="12"/>
      <c r="ALJ215" s="12"/>
      <c r="ALK215" s="12"/>
      <c r="ALL215" s="12"/>
      <c r="ALM215" s="12"/>
      <c r="ALN215" s="12"/>
      <c r="ALO215" s="12"/>
      <c r="ALP215" s="12"/>
      <c r="ALQ215" s="12"/>
      <c r="ALR215" s="12"/>
      <c r="ALS215" s="12"/>
      <c r="ALT215" s="12"/>
      <c r="ALU215" s="12"/>
      <c r="ALV215" s="12"/>
      <c r="ALW215" s="12"/>
      <c r="ALX215" s="12"/>
      <c r="ALY215" s="12"/>
      <c r="ALZ215" s="12"/>
      <c r="AMA215" s="12"/>
      <c r="AMB215" s="12"/>
      <c r="AMC215" s="12"/>
      <c r="AMD215" s="12"/>
      <c r="AME215" s="12"/>
      <c r="AMF215" s="12"/>
      <c r="AMG215" s="12"/>
      <c r="AMH215" s="12"/>
      <c r="AMI215" s="12"/>
    </row>
    <row r="216" spans="1:1023" s="13" customFormat="1" x14ac:dyDescent="0.2">
      <c r="A216" s="12"/>
      <c r="B216" s="93"/>
      <c r="C216" s="79"/>
      <c r="D216" s="147">
        <f>D215*100+1</f>
        <v>40101</v>
      </c>
      <c r="E216" s="174" t="s">
        <v>1126</v>
      </c>
      <c r="F216" s="199"/>
      <c r="G216" s="210"/>
      <c r="H216" s="236"/>
      <c r="I216" s="288"/>
      <c r="J216" s="259"/>
      <c r="K216" s="12"/>
      <c r="L216" s="12"/>
      <c r="M216" s="18"/>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12"/>
      <c r="AP216" s="12"/>
      <c r="AQ216" s="12"/>
      <c r="AR216" s="12"/>
      <c r="AS216" s="12"/>
      <c r="AT216" s="12"/>
      <c r="AU216" s="12"/>
      <c r="AV216" s="12"/>
      <c r="AW216" s="12"/>
      <c r="AX216" s="12"/>
      <c r="AY216" s="12"/>
      <c r="AZ216" s="12"/>
      <c r="BA216" s="12"/>
      <c r="BB216" s="12"/>
      <c r="BC216" s="12"/>
      <c r="BD216" s="12"/>
      <c r="BE216" s="12"/>
      <c r="BF216" s="12"/>
      <c r="BG216" s="12"/>
      <c r="BH216" s="12"/>
      <c r="BI216" s="12"/>
      <c r="BJ216" s="12"/>
      <c r="BK216" s="12"/>
      <c r="BL216" s="12"/>
      <c r="BM216" s="12"/>
      <c r="BN216" s="12"/>
      <c r="BO216" s="12"/>
      <c r="BP216" s="12"/>
      <c r="BQ216" s="12"/>
      <c r="BR216" s="12"/>
      <c r="BS216" s="12"/>
      <c r="BT216" s="12"/>
      <c r="BU216" s="12"/>
      <c r="BV216" s="12"/>
      <c r="BW216" s="12"/>
      <c r="BX216" s="12"/>
      <c r="BY216" s="12"/>
      <c r="BZ216" s="12"/>
      <c r="CA216" s="12"/>
      <c r="CB216" s="12"/>
      <c r="CC216" s="12"/>
      <c r="CD216" s="12"/>
      <c r="CE216" s="12"/>
      <c r="CF216" s="12"/>
      <c r="CG216" s="12"/>
      <c r="CH216" s="12"/>
      <c r="CI216" s="12"/>
      <c r="CJ216" s="12"/>
      <c r="CK216" s="12"/>
      <c r="CL216" s="12"/>
      <c r="CM216" s="12"/>
      <c r="CN216" s="12"/>
      <c r="CO216" s="12"/>
      <c r="CP216" s="12"/>
      <c r="CQ216" s="12"/>
      <c r="CR216" s="12"/>
      <c r="CS216" s="12"/>
      <c r="CT216" s="12"/>
      <c r="CU216" s="12"/>
      <c r="CV216" s="12"/>
      <c r="CW216" s="12"/>
      <c r="CX216" s="12"/>
      <c r="CY216" s="12"/>
      <c r="CZ216" s="12"/>
      <c r="DA216" s="12"/>
      <c r="DB216" s="12"/>
      <c r="DC216" s="12"/>
      <c r="DD216" s="12"/>
      <c r="DE216" s="12"/>
      <c r="DF216" s="12"/>
      <c r="DG216" s="12"/>
      <c r="DH216" s="12"/>
      <c r="DI216" s="12"/>
      <c r="DJ216" s="12"/>
      <c r="DK216" s="12"/>
      <c r="DL216" s="12"/>
      <c r="DM216" s="12"/>
      <c r="DN216" s="12"/>
      <c r="DO216" s="12"/>
      <c r="DP216" s="12"/>
      <c r="DQ216" s="12"/>
      <c r="DR216" s="12"/>
      <c r="DS216" s="12"/>
      <c r="DT216" s="12"/>
      <c r="DU216" s="12"/>
      <c r="DV216" s="12"/>
      <c r="DW216" s="12"/>
      <c r="DX216" s="12"/>
      <c r="DY216" s="12"/>
      <c r="DZ216" s="12"/>
      <c r="EA216" s="12"/>
      <c r="EB216" s="12"/>
      <c r="EC216" s="12"/>
      <c r="ED216" s="12"/>
      <c r="EE216" s="12"/>
      <c r="EF216" s="12"/>
      <c r="EG216" s="12"/>
      <c r="EH216" s="12"/>
      <c r="EI216" s="12"/>
      <c r="EJ216" s="12"/>
      <c r="EK216" s="12"/>
      <c r="EL216" s="12"/>
      <c r="EM216" s="12"/>
      <c r="EN216" s="12"/>
      <c r="EO216" s="12"/>
      <c r="EP216" s="12"/>
      <c r="EQ216" s="12"/>
      <c r="ER216" s="12"/>
      <c r="ES216" s="12"/>
      <c r="ET216" s="12"/>
      <c r="EU216" s="12"/>
      <c r="EV216" s="12"/>
      <c r="EW216" s="12"/>
      <c r="EX216" s="12"/>
      <c r="EY216" s="12"/>
      <c r="EZ216" s="12"/>
      <c r="FA216" s="12"/>
      <c r="FB216" s="12"/>
      <c r="FC216" s="12"/>
      <c r="FD216" s="12"/>
      <c r="FE216" s="12"/>
      <c r="FF216" s="12"/>
      <c r="FG216" s="12"/>
      <c r="FH216" s="12"/>
      <c r="FI216" s="12"/>
      <c r="FJ216" s="12"/>
      <c r="FK216" s="12"/>
      <c r="FL216" s="12"/>
      <c r="FM216" s="12"/>
      <c r="FN216" s="12"/>
      <c r="FO216" s="12"/>
      <c r="FP216" s="12"/>
      <c r="FQ216" s="12"/>
      <c r="FR216" s="12"/>
      <c r="FS216" s="12"/>
      <c r="FT216" s="12"/>
      <c r="FU216" s="12"/>
      <c r="FV216" s="12"/>
      <c r="FW216" s="12"/>
      <c r="FX216" s="12"/>
      <c r="FY216" s="12"/>
      <c r="FZ216" s="12"/>
      <c r="GA216" s="12"/>
      <c r="GB216" s="12"/>
      <c r="GC216" s="12"/>
      <c r="GD216" s="12"/>
      <c r="GE216" s="12"/>
      <c r="GF216" s="12"/>
      <c r="GG216" s="12"/>
      <c r="GH216" s="12"/>
      <c r="GI216" s="12"/>
      <c r="GJ216" s="12"/>
      <c r="GK216" s="12"/>
      <c r="GL216" s="12"/>
      <c r="GM216" s="12"/>
      <c r="GN216" s="12"/>
      <c r="GO216" s="12"/>
      <c r="GP216" s="12"/>
      <c r="GQ216" s="12"/>
      <c r="GR216" s="12"/>
      <c r="GS216" s="12"/>
      <c r="GT216" s="12"/>
      <c r="GU216" s="12"/>
      <c r="GV216" s="12"/>
      <c r="GW216" s="12"/>
      <c r="GX216" s="12"/>
      <c r="GY216" s="12"/>
      <c r="GZ216" s="12"/>
      <c r="HA216" s="12"/>
      <c r="HB216" s="12"/>
      <c r="HC216" s="12"/>
      <c r="HD216" s="12"/>
      <c r="HE216" s="12"/>
      <c r="HF216" s="12"/>
      <c r="HG216" s="12"/>
      <c r="HH216" s="12"/>
      <c r="HI216" s="12"/>
      <c r="HJ216" s="12"/>
      <c r="HK216" s="12"/>
      <c r="HL216" s="12"/>
      <c r="HM216" s="12"/>
      <c r="HN216" s="12"/>
      <c r="HO216" s="12"/>
      <c r="HP216" s="12"/>
      <c r="HQ216" s="12"/>
      <c r="HR216" s="12"/>
      <c r="HS216" s="12"/>
      <c r="HT216" s="12"/>
      <c r="HU216" s="12"/>
      <c r="HV216" s="12"/>
      <c r="HW216" s="12"/>
      <c r="HX216" s="12"/>
      <c r="HY216" s="12"/>
      <c r="HZ216" s="12"/>
      <c r="IA216" s="12"/>
      <c r="IB216" s="12"/>
      <c r="IC216" s="12"/>
      <c r="ID216" s="12"/>
      <c r="IE216" s="12"/>
      <c r="IF216" s="12"/>
      <c r="IG216" s="12"/>
      <c r="IH216" s="12"/>
      <c r="II216" s="12"/>
      <c r="IJ216" s="12"/>
      <c r="IK216" s="12"/>
      <c r="IL216" s="12"/>
      <c r="IM216" s="12"/>
      <c r="IN216" s="12"/>
      <c r="IO216" s="12"/>
      <c r="IP216" s="12"/>
      <c r="IQ216" s="12"/>
      <c r="IR216" s="12"/>
      <c r="IS216" s="12"/>
      <c r="IT216" s="12"/>
      <c r="IU216" s="12"/>
      <c r="IV216" s="12"/>
      <c r="IW216" s="12"/>
      <c r="IX216" s="12"/>
      <c r="IY216" s="12"/>
      <c r="IZ216" s="12"/>
      <c r="JA216" s="12"/>
      <c r="JB216" s="12"/>
      <c r="JC216" s="12"/>
      <c r="JD216" s="12"/>
      <c r="JE216" s="12"/>
      <c r="JF216" s="12"/>
      <c r="JG216" s="12"/>
      <c r="JH216" s="12"/>
      <c r="JI216" s="12"/>
      <c r="JJ216" s="12"/>
      <c r="JK216" s="12"/>
      <c r="JL216" s="12"/>
      <c r="JM216" s="12"/>
      <c r="JN216" s="12"/>
      <c r="JO216" s="12"/>
      <c r="JP216" s="12"/>
      <c r="JQ216" s="12"/>
      <c r="JR216" s="12"/>
      <c r="JS216" s="12"/>
      <c r="JT216" s="12"/>
      <c r="JU216" s="12"/>
      <c r="JV216" s="12"/>
      <c r="JW216" s="12"/>
      <c r="JX216" s="12"/>
      <c r="JY216" s="12"/>
      <c r="JZ216" s="12"/>
      <c r="KA216" s="12"/>
      <c r="KB216" s="12"/>
      <c r="KC216" s="12"/>
      <c r="KD216" s="12"/>
      <c r="KE216" s="12"/>
      <c r="KF216" s="12"/>
      <c r="KG216" s="12"/>
      <c r="KH216" s="12"/>
      <c r="KI216" s="12"/>
      <c r="KJ216" s="12"/>
      <c r="KK216" s="12"/>
      <c r="KL216" s="12"/>
      <c r="KM216" s="12"/>
      <c r="KN216" s="12"/>
      <c r="KO216" s="12"/>
      <c r="KP216" s="12"/>
      <c r="KQ216" s="12"/>
      <c r="KR216" s="12"/>
      <c r="KS216" s="12"/>
      <c r="KT216" s="12"/>
      <c r="KU216" s="12"/>
      <c r="KV216" s="12"/>
      <c r="KW216" s="12"/>
      <c r="KX216" s="12"/>
      <c r="KY216" s="12"/>
      <c r="KZ216" s="12"/>
      <c r="LA216" s="12"/>
      <c r="LB216" s="12"/>
      <c r="LC216" s="12"/>
      <c r="LD216" s="12"/>
      <c r="LE216" s="12"/>
      <c r="LF216" s="12"/>
      <c r="LG216" s="12"/>
      <c r="LH216" s="12"/>
      <c r="LI216" s="12"/>
      <c r="LJ216" s="12"/>
      <c r="LK216" s="12"/>
      <c r="LL216" s="12"/>
      <c r="LM216" s="12"/>
      <c r="LN216" s="12"/>
      <c r="LO216" s="12"/>
      <c r="LP216" s="12"/>
      <c r="LQ216" s="12"/>
      <c r="LR216" s="12"/>
      <c r="LS216" s="12"/>
      <c r="LT216" s="12"/>
      <c r="LU216" s="12"/>
      <c r="LV216" s="12"/>
      <c r="LW216" s="12"/>
      <c r="LX216" s="12"/>
      <c r="LY216" s="12"/>
      <c r="LZ216" s="12"/>
      <c r="MA216" s="12"/>
      <c r="MB216" s="12"/>
      <c r="MC216" s="12"/>
      <c r="MD216" s="12"/>
      <c r="ME216" s="12"/>
      <c r="MF216" s="12"/>
      <c r="MG216" s="12"/>
      <c r="MH216" s="12"/>
      <c r="MI216" s="12"/>
      <c r="MJ216" s="12"/>
      <c r="MK216" s="12"/>
      <c r="ML216" s="12"/>
      <c r="MM216" s="12"/>
      <c r="MN216" s="12"/>
      <c r="MO216" s="12"/>
      <c r="MP216" s="12"/>
      <c r="MQ216" s="12"/>
      <c r="MR216" s="12"/>
      <c r="MS216" s="12"/>
      <c r="MT216" s="12"/>
      <c r="MU216" s="12"/>
      <c r="MV216" s="12"/>
      <c r="MW216" s="12"/>
      <c r="MX216" s="12"/>
      <c r="MY216" s="12"/>
      <c r="MZ216" s="12"/>
      <c r="NA216" s="12"/>
      <c r="NB216" s="12"/>
      <c r="NC216" s="12"/>
      <c r="ND216" s="12"/>
      <c r="NE216" s="12"/>
      <c r="NF216" s="12"/>
      <c r="NG216" s="12"/>
      <c r="NH216" s="12"/>
      <c r="NI216" s="12"/>
      <c r="NJ216" s="12"/>
      <c r="NK216" s="12"/>
      <c r="NL216" s="12"/>
      <c r="NM216" s="12"/>
      <c r="NN216" s="12"/>
      <c r="NO216" s="12"/>
      <c r="NP216" s="12"/>
      <c r="NQ216" s="12"/>
      <c r="NR216" s="12"/>
      <c r="NS216" s="12"/>
      <c r="NT216" s="12"/>
      <c r="NU216" s="12"/>
      <c r="NV216" s="12"/>
      <c r="NW216" s="12"/>
      <c r="NX216" s="12"/>
      <c r="NY216" s="12"/>
      <c r="NZ216" s="12"/>
      <c r="OA216" s="12"/>
      <c r="OB216" s="12"/>
      <c r="OC216" s="12"/>
      <c r="OD216" s="12"/>
      <c r="OE216" s="12"/>
      <c r="OF216" s="12"/>
      <c r="OG216" s="12"/>
      <c r="OH216" s="12"/>
      <c r="OI216" s="12"/>
      <c r="OJ216" s="12"/>
      <c r="OK216" s="12"/>
      <c r="OL216" s="12"/>
      <c r="OM216" s="12"/>
      <c r="ON216" s="12"/>
      <c r="OO216" s="12"/>
      <c r="OP216" s="12"/>
      <c r="OQ216" s="12"/>
      <c r="OR216" s="12"/>
      <c r="OS216" s="12"/>
      <c r="OT216" s="12"/>
      <c r="OU216" s="12"/>
      <c r="OV216" s="12"/>
      <c r="OW216" s="12"/>
      <c r="OX216" s="12"/>
      <c r="OY216" s="12"/>
      <c r="OZ216" s="12"/>
      <c r="PA216" s="12"/>
      <c r="PB216" s="12"/>
      <c r="PC216" s="12"/>
      <c r="PD216" s="12"/>
      <c r="PE216" s="12"/>
      <c r="PF216" s="12"/>
      <c r="PG216" s="12"/>
      <c r="PH216" s="12"/>
      <c r="PI216" s="12"/>
      <c r="PJ216" s="12"/>
      <c r="PK216" s="12"/>
      <c r="PL216" s="12"/>
      <c r="PM216" s="12"/>
      <c r="PN216" s="12"/>
      <c r="PO216" s="12"/>
      <c r="PP216" s="12"/>
      <c r="PQ216" s="12"/>
      <c r="PR216" s="12"/>
      <c r="PS216" s="12"/>
      <c r="PT216" s="12"/>
      <c r="PU216" s="12"/>
      <c r="PV216" s="12"/>
      <c r="PW216" s="12"/>
      <c r="PX216" s="12"/>
      <c r="PY216" s="12"/>
      <c r="PZ216" s="12"/>
      <c r="QA216" s="12"/>
      <c r="QB216" s="12"/>
      <c r="QC216" s="12"/>
      <c r="QD216" s="12"/>
      <c r="QE216" s="12"/>
      <c r="QF216" s="12"/>
      <c r="QG216" s="12"/>
      <c r="QH216" s="12"/>
      <c r="QI216" s="12"/>
      <c r="QJ216" s="12"/>
      <c r="QK216" s="12"/>
      <c r="QL216" s="12"/>
      <c r="QM216" s="12"/>
      <c r="QN216" s="12"/>
      <c r="QO216" s="12"/>
      <c r="QP216" s="12"/>
      <c r="QQ216" s="12"/>
      <c r="QR216" s="12"/>
      <c r="QS216" s="12"/>
      <c r="QT216" s="12"/>
      <c r="QU216" s="12"/>
      <c r="QV216" s="12"/>
      <c r="QW216" s="12"/>
      <c r="QX216" s="12"/>
      <c r="QY216" s="12"/>
      <c r="QZ216" s="12"/>
      <c r="RA216" s="12"/>
      <c r="RB216" s="12"/>
      <c r="RC216" s="12"/>
      <c r="RD216" s="12"/>
      <c r="RE216" s="12"/>
      <c r="RF216" s="12"/>
      <c r="RG216" s="12"/>
      <c r="RH216" s="12"/>
      <c r="RI216" s="12"/>
      <c r="RJ216" s="12"/>
      <c r="RK216" s="12"/>
      <c r="RL216" s="12"/>
      <c r="RM216" s="12"/>
      <c r="RN216" s="12"/>
      <c r="RO216" s="12"/>
      <c r="RP216" s="12"/>
      <c r="RQ216" s="12"/>
      <c r="RR216" s="12"/>
      <c r="RS216" s="12"/>
      <c r="RT216" s="12"/>
      <c r="RU216" s="12"/>
      <c r="RV216" s="12"/>
      <c r="RW216" s="12"/>
      <c r="RX216" s="12"/>
      <c r="RY216" s="12"/>
      <c r="RZ216" s="12"/>
      <c r="SA216" s="12"/>
      <c r="SB216" s="12"/>
      <c r="SC216" s="12"/>
      <c r="SD216" s="12"/>
      <c r="SE216" s="12"/>
      <c r="SF216" s="12"/>
      <c r="SG216" s="12"/>
      <c r="SH216" s="12"/>
      <c r="SI216" s="12"/>
      <c r="SJ216" s="12"/>
      <c r="SK216" s="12"/>
      <c r="SL216" s="12"/>
      <c r="SM216" s="12"/>
      <c r="SN216" s="12"/>
      <c r="SO216" s="12"/>
      <c r="SP216" s="12"/>
      <c r="SQ216" s="12"/>
      <c r="SR216" s="12"/>
      <c r="SS216" s="12"/>
      <c r="ST216" s="12"/>
      <c r="SU216" s="12"/>
      <c r="SV216" s="12"/>
      <c r="SW216" s="12"/>
      <c r="SX216" s="12"/>
      <c r="SY216" s="12"/>
      <c r="SZ216" s="12"/>
      <c r="TA216" s="12"/>
      <c r="TB216" s="12"/>
      <c r="TC216" s="12"/>
      <c r="TD216" s="12"/>
      <c r="TE216" s="12"/>
      <c r="TF216" s="12"/>
      <c r="TG216" s="12"/>
      <c r="TH216" s="12"/>
      <c r="TI216" s="12"/>
      <c r="TJ216" s="12"/>
      <c r="TK216" s="12"/>
      <c r="TL216" s="12"/>
      <c r="TM216" s="12"/>
      <c r="TN216" s="12"/>
      <c r="TO216" s="12"/>
      <c r="TP216" s="12"/>
      <c r="TQ216" s="12"/>
      <c r="TR216" s="12"/>
      <c r="TS216" s="12"/>
      <c r="TT216" s="12"/>
      <c r="TU216" s="12"/>
      <c r="TV216" s="12"/>
      <c r="TW216" s="12"/>
      <c r="TX216" s="12"/>
      <c r="TY216" s="12"/>
      <c r="TZ216" s="12"/>
      <c r="UA216" s="12"/>
      <c r="UB216" s="12"/>
      <c r="UC216" s="12"/>
      <c r="UD216" s="12"/>
      <c r="UE216" s="12"/>
      <c r="UF216" s="12"/>
      <c r="UG216" s="12"/>
      <c r="UH216" s="12"/>
      <c r="UI216" s="12"/>
      <c r="UJ216" s="12"/>
      <c r="UK216" s="12"/>
      <c r="UL216" s="12"/>
      <c r="UM216" s="12"/>
      <c r="UN216" s="12"/>
      <c r="UO216" s="12"/>
      <c r="UP216" s="12"/>
      <c r="UQ216" s="12"/>
      <c r="UR216" s="12"/>
      <c r="US216" s="12"/>
      <c r="UT216" s="12"/>
      <c r="UU216" s="12"/>
      <c r="UV216" s="12"/>
      <c r="UW216" s="12"/>
      <c r="UX216" s="12"/>
      <c r="UY216" s="12"/>
      <c r="UZ216" s="12"/>
      <c r="VA216" s="12"/>
      <c r="VB216" s="12"/>
      <c r="VC216" s="12"/>
      <c r="VD216" s="12"/>
      <c r="VE216" s="12"/>
      <c r="VF216" s="12"/>
      <c r="VG216" s="12"/>
      <c r="VH216" s="12"/>
      <c r="VI216" s="12"/>
      <c r="VJ216" s="12"/>
      <c r="VK216" s="12"/>
      <c r="VL216" s="12"/>
      <c r="VM216" s="12"/>
      <c r="VN216" s="12"/>
      <c r="VO216" s="12"/>
      <c r="VP216" s="12"/>
      <c r="VQ216" s="12"/>
      <c r="VR216" s="12"/>
      <c r="VS216" s="12"/>
      <c r="VT216" s="12"/>
      <c r="VU216" s="12"/>
      <c r="VV216" s="12"/>
      <c r="VW216" s="12"/>
      <c r="VX216" s="12"/>
      <c r="VY216" s="12"/>
      <c r="VZ216" s="12"/>
      <c r="WA216" s="12"/>
      <c r="WB216" s="12"/>
      <c r="WC216" s="12"/>
      <c r="WD216" s="12"/>
      <c r="WE216" s="12"/>
      <c r="WF216" s="12"/>
      <c r="WG216" s="12"/>
      <c r="WH216" s="12"/>
      <c r="WI216" s="12"/>
      <c r="WJ216" s="12"/>
      <c r="WK216" s="12"/>
      <c r="WL216" s="12"/>
      <c r="WM216" s="12"/>
      <c r="WN216" s="12"/>
      <c r="WO216" s="12"/>
      <c r="WP216" s="12"/>
      <c r="WQ216" s="12"/>
      <c r="WR216" s="12"/>
      <c r="WS216" s="12"/>
      <c r="WT216" s="12"/>
      <c r="WU216" s="12"/>
      <c r="WV216" s="12"/>
      <c r="WW216" s="12"/>
      <c r="WX216" s="12"/>
      <c r="WY216" s="12"/>
      <c r="WZ216" s="12"/>
      <c r="XA216" s="12"/>
      <c r="XB216" s="12"/>
      <c r="XC216" s="12"/>
      <c r="XD216" s="12"/>
      <c r="XE216" s="12"/>
      <c r="XF216" s="12"/>
      <c r="XG216" s="12"/>
      <c r="XH216" s="12"/>
      <c r="XI216" s="12"/>
      <c r="XJ216" s="12"/>
      <c r="XK216" s="12"/>
      <c r="XL216" s="12"/>
      <c r="XM216" s="12"/>
      <c r="XN216" s="12"/>
      <c r="XO216" s="12"/>
      <c r="XP216" s="12"/>
      <c r="XQ216" s="12"/>
      <c r="XR216" s="12"/>
      <c r="XS216" s="12"/>
      <c r="XT216" s="12"/>
      <c r="XU216" s="12"/>
      <c r="XV216" s="12"/>
      <c r="XW216" s="12"/>
      <c r="XX216" s="12"/>
      <c r="XY216" s="12"/>
      <c r="XZ216" s="12"/>
      <c r="YA216" s="12"/>
      <c r="YB216" s="12"/>
      <c r="YC216" s="12"/>
      <c r="YD216" s="12"/>
      <c r="YE216" s="12"/>
      <c r="YF216" s="12"/>
      <c r="YG216" s="12"/>
      <c r="YH216" s="12"/>
      <c r="YI216" s="12"/>
      <c r="YJ216" s="12"/>
      <c r="YK216" s="12"/>
      <c r="YL216" s="12"/>
      <c r="YM216" s="12"/>
      <c r="YN216" s="12"/>
      <c r="YO216" s="12"/>
      <c r="YP216" s="12"/>
      <c r="YQ216" s="12"/>
      <c r="YR216" s="12"/>
      <c r="YS216" s="12"/>
      <c r="YT216" s="12"/>
      <c r="YU216" s="12"/>
      <c r="YV216" s="12"/>
      <c r="YW216" s="12"/>
      <c r="YX216" s="12"/>
      <c r="YY216" s="12"/>
      <c r="YZ216" s="12"/>
      <c r="ZA216" s="12"/>
      <c r="ZB216" s="12"/>
      <c r="ZC216" s="12"/>
      <c r="ZD216" s="12"/>
      <c r="ZE216" s="12"/>
      <c r="ZF216" s="12"/>
      <c r="ZG216" s="12"/>
      <c r="ZH216" s="12"/>
      <c r="ZI216" s="12"/>
      <c r="ZJ216" s="12"/>
      <c r="ZK216" s="12"/>
      <c r="ZL216" s="12"/>
      <c r="ZM216" s="12"/>
      <c r="ZN216" s="12"/>
      <c r="ZO216" s="12"/>
      <c r="ZP216" s="12"/>
      <c r="ZQ216" s="12"/>
      <c r="ZR216" s="12"/>
      <c r="ZS216" s="12"/>
      <c r="ZT216" s="12"/>
      <c r="ZU216" s="12"/>
      <c r="ZV216" s="12"/>
      <c r="ZW216" s="12"/>
      <c r="ZX216" s="12"/>
      <c r="ZY216" s="12"/>
      <c r="ZZ216" s="12"/>
      <c r="AAA216" s="12"/>
      <c r="AAB216" s="12"/>
      <c r="AAC216" s="12"/>
      <c r="AAD216" s="12"/>
      <c r="AAE216" s="12"/>
      <c r="AAF216" s="12"/>
      <c r="AAG216" s="12"/>
      <c r="AAH216" s="12"/>
      <c r="AAI216" s="12"/>
      <c r="AAJ216" s="12"/>
      <c r="AAK216" s="12"/>
      <c r="AAL216" s="12"/>
      <c r="AAM216" s="12"/>
      <c r="AAN216" s="12"/>
      <c r="AAO216" s="12"/>
      <c r="AAP216" s="12"/>
      <c r="AAQ216" s="12"/>
      <c r="AAR216" s="12"/>
      <c r="AAS216" s="12"/>
      <c r="AAT216" s="12"/>
      <c r="AAU216" s="12"/>
      <c r="AAV216" s="12"/>
      <c r="AAW216" s="12"/>
      <c r="AAX216" s="12"/>
      <c r="AAY216" s="12"/>
      <c r="AAZ216" s="12"/>
      <c r="ABA216" s="12"/>
      <c r="ABB216" s="12"/>
      <c r="ABC216" s="12"/>
      <c r="ABD216" s="12"/>
      <c r="ABE216" s="12"/>
      <c r="ABF216" s="12"/>
      <c r="ABG216" s="12"/>
      <c r="ABH216" s="12"/>
      <c r="ABI216" s="12"/>
      <c r="ABJ216" s="12"/>
      <c r="ABK216" s="12"/>
      <c r="ABL216" s="12"/>
      <c r="ABM216" s="12"/>
      <c r="ABN216" s="12"/>
      <c r="ABO216" s="12"/>
      <c r="ABP216" s="12"/>
      <c r="ABQ216" s="12"/>
      <c r="ABR216" s="12"/>
      <c r="ABS216" s="12"/>
      <c r="ABT216" s="12"/>
      <c r="ABU216" s="12"/>
      <c r="ABV216" s="12"/>
      <c r="ABW216" s="12"/>
      <c r="ABX216" s="12"/>
      <c r="ABY216" s="12"/>
      <c r="ABZ216" s="12"/>
      <c r="ACA216" s="12"/>
      <c r="ACB216" s="12"/>
      <c r="ACC216" s="12"/>
      <c r="ACD216" s="12"/>
      <c r="ACE216" s="12"/>
      <c r="ACF216" s="12"/>
      <c r="ACG216" s="12"/>
      <c r="ACH216" s="12"/>
      <c r="ACI216" s="12"/>
      <c r="ACJ216" s="12"/>
      <c r="ACK216" s="12"/>
      <c r="ACL216" s="12"/>
      <c r="ACM216" s="12"/>
      <c r="ACN216" s="12"/>
      <c r="ACO216" s="12"/>
      <c r="ACP216" s="12"/>
      <c r="ACQ216" s="12"/>
      <c r="ACR216" s="12"/>
      <c r="ACS216" s="12"/>
      <c r="ACT216" s="12"/>
      <c r="ACU216" s="12"/>
      <c r="ACV216" s="12"/>
      <c r="ACW216" s="12"/>
      <c r="ACX216" s="12"/>
      <c r="ACY216" s="12"/>
      <c r="ACZ216" s="12"/>
      <c r="ADA216" s="12"/>
      <c r="ADB216" s="12"/>
      <c r="ADC216" s="12"/>
      <c r="ADD216" s="12"/>
      <c r="ADE216" s="12"/>
      <c r="ADF216" s="12"/>
      <c r="ADG216" s="12"/>
      <c r="ADH216" s="12"/>
      <c r="ADI216" s="12"/>
      <c r="ADJ216" s="12"/>
      <c r="ADK216" s="12"/>
      <c r="ADL216" s="12"/>
      <c r="ADM216" s="12"/>
      <c r="ADN216" s="12"/>
      <c r="ADO216" s="12"/>
      <c r="ADP216" s="12"/>
      <c r="ADQ216" s="12"/>
      <c r="ADR216" s="12"/>
      <c r="ADS216" s="12"/>
      <c r="ADT216" s="12"/>
      <c r="ADU216" s="12"/>
      <c r="ADV216" s="12"/>
      <c r="ADW216" s="12"/>
      <c r="ADX216" s="12"/>
      <c r="ADY216" s="12"/>
      <c r="ADZ216" s="12"/>
      <c r="AEA216" s="12"/>
      <c r="AEB216" s="12"/>
      <c r="AEC216" s="12"/>
      <c r="AED216" s="12"/>
      <c r="AEE216" s="12"/>
      <c r="AEF216" s="12"/>
      <c r="AEG216" s="12"/>
      <c r="AEH216" s="12"/>
      <c r="AEI216" s="12"/>
      <c r="AEJ216" s="12"/>
      <c r="AEK216" s="12"/>
      <c r="AEL216" s="12"/>
      <c r="AEM216" s="12"/>
      <c r="AEN216" s="12"/>
      <c r="AEO216" s="12"/>
      <c r="AEP216" s="12"/>
      <c r="AEQ216" s="12"/>
      <c r="AER216" s="12"/>
      <c r="AES216" s="12"/>
      <c r="AET216" s="12"/>
      <c r="AEU216" s="12"/>
      <c r="AEV216" s="12"/>
      <c r="AEW216" s="12"/>
      <c r="AEX216" s="12"/>
      <c r="AEY216" s="12"/>
      <c r="AEZ216" s="12"/>
      <c r="AFA216" s="12"/>
      <c r="AFB216" s="12"/>
      <c r="AFC216" s="12"/>
      <c r="AFD216" s="12"/>
      <c r="AFE216" s="12"/>
      <c r="AFF216" s="12"/>
      <c r="AFG216" s="12"/>
      <c r="AFH216" s="12"/>
      <c r="AFI216" s="12"/>
      <c r="AFJ216" s="12"/>
      <c r="AFK216" s="12"/>
      <c r="AFL216" s="12"/>
      <c r="AFM216" s="12"/>
      <c r="AFN216" s="12"/>
      <c r="AFO216" s="12"/>
      <c r="AFP216" s="12"/>
      <c r="AFQ216" s="12"/>
      <c r="AFR216" s="12"/>
      <c r="AFS216" s="12"/>
      <c r="AFT216" s="12"/>
      <c r="AFU216" s="12"/>
      <c r="AFV216" s="12"/>
      <c r="AFW216" s="12"/>
      <c r="AFX216" s="12"/>
      <c r="AFY216" s="12"/>
      <c r="AFZ216" s="12"/>
      <c r="AGA216" s="12"/>
      <c r="AGB216" s="12"/>
      <c r="AGC216" s="12"/>
      <c r="AGD216" s="12"/>
      <c r="AGE216" s="12"/>
      <c r="AGF216" s="12"/>
      <c r="AGG216" s="12"/>
      <c r="AGH216" s="12"/>
      <c r="AGI216" s="12"/>
      <c r="AGJ216" s="12"/>
      <c r="AGK216" s="12"/>
      <c r="AGL216" s="12"/>
      <c r="AGM216" s="12"/>
      <c r="AGN216" s="12"/>
      <c r="AGO216" s="12"/>
      <c r="AGP216" s="12"/>
      <c r="AGQ216" s="12"/>
      <c r="AGR216" s="12"/>
      <c r="AGS216" s="12"/>
      <c r="AGT216" s="12"/>
      <c r="AGU216" s="12"/>
      <c r="AGV216" s="12"/>
      <c r="AGW216" s="12"/>
      <c r="AGX216" s="12"/>
      <c r="AGY216" s="12"/>
      <c r="AGZ216" s="12"/>
      <c r="AHA216" s="12"/>
      <c r="AHB216" s="12"/>
      <c r="AHC216" s="12"/>
      <c r="AHD216" s="12"/>
      <c r="AHE216" s="12"/>
      <c r="AHF216" s="12"/>
      <c r="AHG216" s="12"/>
      <c r="AHH216" s="12"/>
      <c r="AHI216" s="12"/>
      <c r="AHJ216" s="12"/>
      <c r="AHK216" s="12"/>
      <c r="AHL216" s="12"/>
      <c r="AHM216" s="12"/>
      <c r="AHN216" s="12"/>
      <c r="AHO216" s="12"/>
      <c r="AHP216" s="12"/>
      <c r="AHQ216" s="12"/>
      <c r="AHR216" s="12"/>
      <c r="AHS216" s="12"/>
      <c r="AHT216" s="12"/>
      <c r="AHU216" s="12"/>
      <c r="AHV216" s="12"/>
      <c r="AHW216" s="12"/>
      <c r="AHX216" s="12"/>
      <c r="AHY216" s="12"/>
      <c r="AHZ216" s="12"/>
      <c r="AIA216" s="12"/>
      <c r="AIB216" s="12"/>
      <c r="AIC216" s="12"/>
      <c r="AID216" s="12"/>
      <c r="AIE216" s="12"/>
      <c r="AIF216" s="12"/>
      <c r="AIG216" s="12"/>
      <c r="AIH216" s="12"/>
      <c r="AII216" s="12"/>
      <c r="AIJ216" s="12"/>
      <c r="AIK216" s="12"/>
      <c r="AIL216" s="12"/>
      <c r="AIM216" s="12"/>
      <c r="AIN216" s="12"/>
      <c r="AIO216" s="12"/>
      <c r="AIP216" s="12"/>
      <c r="AIQ216" s="12"/>
      <c r="AIR216" s="12"/>
      <c r="AIS216" s="12"/>
      <c r="AIT216" s="12"/>
      <c r="AIU216" s="12"/>
      <c r="AIV216" s="12"/>
      <c r="AIW216" s="12"/>
      <c r="AIX216" s="12"/>
      <c r="AIY216" s="12"/>
      <c r="AIZ216" s="12"/>
      <c r="AJA216" s="12"/>
      <c r="AJB216" s="12"/>
      <c r="AJC216" s="12"/>
      <c r="AJD216" s="12"/>
      <c r="AJE216" s="12"/>
      <c r="AJF216" s="12"/>
      <c r="AJG216" s="12"/>
      <c r="AJH216" s="12"/>
      <c r="AJI216" s="12"/>
      <c r="AJJ216" s="12"/>
      <c r="AJK216" s="12"/>
      <c r="AJL216" s="12"/>
      <c r="AJM216" s="12"/>
      <c r="AJN216" s="12"/>
      <c r="AJO216" s="12"/>
      <c r="AJP216" s="12"/>
      <c r="AJQ216" s="12"/>
      <c r="AJR216" s="12"/>
      <c r="AJS216" s="12"/>
      <c r="AJT216" s="12"/>
      <c r="AJU216" s="12"/>
      <c r="AJV216" s="12"/>
      <c r="AJW216" s="12"/>
      <c r="AJX216" s="12"/>
      <c r="AJY216" s="12"/>
      <c r="AJZ216" s="12"/>
      <c r="AKA216" s="12"/>
      <c r="AKB216" s="12"/>
      <c r="AKC216" s="12"/>
      <c r="AKD216" s="12"/>
      <c r="AKE216" s="12"/>
      <c r="AKF216" s="12"/>
      <c r="AKG216" s="12"/>
      <c r="AKH216" s="12"/>
      <c r="AKI216" s="12"/>
      <c r="AKJ216" s="12"/>
      <c r="AKK216" s="12"/>
      <c r="AKL216" s="12"/>
      <c r="AKM216" s="12"/>
      <c r="AKN216" s="12"/>
      <c r="AKO216" s="12"/>
      <c r="AKP216" s="12"/>
      <c r="AKQ216" s="12"/>
      <c r="AKR216" s="12"/>
      <c r="AKS216" s="12"/>
      <c r="AKT216" s="12"/>
      <c r="AKU216" s="12"/>
      <c r="AKV216" s="12"/>
      <c r="AKW216" s="12"/>
      <c r="AKX216" s="12"/>
      <c r="AKY216" s="12"/>
      <c r="AKZ216" s="12"/>
      <c r="ALA216" s="12"/>
      <c r="ALB216" s="12"/>
      <c r="ALC216" s="12"/>
      <c r="ALD216" s="12"/>
      <c r="ALE216" s="12"/>
      <c r="ALF216" s="12"/>
      <c r="ALG216" s="12"/>
      <c r="ALH216" s="12"/>
      <c r="ALI216" s="12"/>
      <c r="ALJ216" s="12"/>
      <c r="ALK216" s="12"/>
      <c r="ALL216" s="12"/>
      <c r="ALM216" s="12"/>
      <c r="ALN216" s="12"/>
      <c r="ALO216" s="12"/>
      <c r="ALP216" s="12"/>
      <c r="ALQ216" s="12"/>
      <c r="ALR216" s="12"/>
      <c r="ALS216" s="12"/>
      <c r="ALT216" s="12"/>
      <c r="ALU216" s="12"/>
      <c r="ALV216" s="12"/>
      <c r="ALW216" s="12"/>
      <c r="ALX216" s="12"/>
      <c r="ALY216" s="12"/>
      <c r="ALZ216" s="12"/>
      <c r="AMA216" s="12"/>
      <c r="AMB216" s="12"/>
      <c r="AMC216" s="12"/>
      <c r="AMD216" s="12"/>
      <c r="AME216" s="12"/>
      <c r="AMF216" s="12"/>
      <c r="AMG216" s="12"/>
      <c r="AMH216" s="12"/>
      <c r="AMI216" s="12"/>
    </row>
    <row r="217" spans="1:1023" s="13" customFormat="1" ht="25.5" x14ac:dyDescent="0.2">
      <c r="A217" s="12"/>
      <c r="B217" s="93">
        <v>87302</v>
      </c>
      <c r="C217" s="72" t="s">
        <v>167</v>
      </c>
      <c r="D217" s="148" t="s">
        <v>333</v>
      </c>
      <c r="E217" s="172" t="s">
        <v>1131</v>
      </c>
      <c r="F217" s="37">
        <v>11.17</v>
      </c>
      <c r="G217" s="205" t="s">
        <v>173</v>
      </c>
      <c r="H217" s="37">
        <v>435.22</v>
      </c>
      <c r="I217" s="279">
        <v>76.739999999999995</v>
      </c>
      <c r="J217" s="62"/>
      <c r="K217" s="12"/>
      <c r="L217" s="12"/>
      <c r="M217" s="18"/>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c r="AR217" s="12"/>
      <c r="AS217" s="12"/>
      <c r="AT217" s="12"/>
      <c r="AU217" s="12"/>
      <c r="AV217" s="12"/>
      <c r="AW217" s="12"/>
      <c r="AX217" s="12"/>
      <c r="AY217" s="12"/>
      <c r="AZ217" s="12"/>
      <c r="BA217" s="12"/>
      <c r="BB217" s="12"/>
      <c r="BC217" s="12"/>
      <c r="BD217" s="12"/>
      <c r="BE217" s="12"/>
      <c r="BF217" s="12"/>
      <c r="BG217" s="12"/>
      <c r="BH217" s="12"/>
      <c r="BI217" s="12"/>
      <c r="BJ217" s="12"/>
      <c r="BK217" s="12"/>
      <c r="BL217" s="12"/>
      <c r="BM217" s="12"/>
      <c r="BN217" s="12"/>
      <c r="BO217" s="12"/>
      <c r="BP217" s="12"/>
      <c r="BQ217" s="12"/>
      <c r="BR217" s="12"/>
      <c r="BS217" s="12"/>
      <c r="BT217" s="12"/>
      <c r="BU217" s="12"/>
      <c r="BV217" s="12"/>
      <c r="BW217" s="12"/>
      <c r="BX217" s="12"/>
      <c r="BY217" s="12"/>
      <c r="BZ217" s="12"/>
      <c r="CA217" s="12"/>
      <c r="CB217" s="12"/>
      <c r="CC217" s="12"/>
      <c r="CD217" s="12"/>
      <c r="CE217" s="12"/>
      <c r="CF217" s="12"/>
      <c r="CG217" s="12"/>
      <c r="CH217" s="12"/>
      <c r="CI217" s="12"/>
      <c r="CJ217" s="12"/>
      <c r="CK217" s="12"/>
      <c r="CL217" s="12"/>
      <c r="CM217" s="12"/>
      <c r="CN217" s="12"/>
      <c r="CO217" s="12"/>
      <c r="CP217" s="12"/>
      <c r="CQ217" s="12"/>
      <c r="CR217" s="12"/>
      <c r="CS217" s="12"/>
      <c r="CT217" s="12"/>
      <c r="CU217" s="12"/>
      <c r="CV217" s="12"/>
      <c r="CW217" s="12"/>
      <c r="CX217" s="12"/>
      <c r="CY217" s="12"/>
      <c r="CZ217" s="12"/>
      <c r="DA217" s="12"/>
      <c r="DB217" s="12"/>
      <c r="DC217" s="12"/>
      <c r="DD217" s="12"/>
      <c r="DE217" s="12"/>
      <c r="DF217" s="12"/>
      <c r="DG217" s="12"/>
      <c r="DH217" s="12"/>
      <c r="DI217" s="12"/>
      <c r="DJ217" s="12"/>
      <c r="DK217" s="12"/>
      <c r="DL217" s="12"/>
      <c r="DM217" s="12"/>
      <c r="DN217" s="12"/>
      <c r="DO217" s="12"/>
      <c r="DP217" s="12"/>
      <c r="DQ217" s="12"/>
      <c r="DR217" s="12"/>
      <c r="DS217" s="12"/>
      <c r="DT217" s="12"/>
      <c r="DU217" s="12"/>
      <c r="DV217" s="12"/>
      <c r="DW217" s="12"/>
      <c r="DX217" s="12"/>
      <c r="DY217" s="12"/>
      <c r="DZ217" s="12"/>
      <c r="EA217" s="12"/>
      <c r="EB217" s="12"/>
      <c r="EC217" s="12"/>
      <c r="ED217" s="12"/>
      <c r="EE217" s="12"/>
      <c r="EF217" s="12"/>
      <c r="EG217" s="12"/>
      <c r="EH217" s="12"/>
      <c r="EI217" s="12"/>
      <c r="EJ217" s="12"/>
      <c r="EK217" s="12"/>
      <c r="EL217" s="12"/>
      <c r="EM217" s="12"/>
      <c r="EN217" s="12"/>
      <c r="EO217" s="12"/>
      <c r="EP217" s="12"/>
      <c r="EQ217" s="12"/>
      <c r="ER217" s="12"/>
      <c r="ES217" s="12"/>
      <c r="ET217" s="12"/>
      <c r="EU217" s="12"/>
      <c r="EV217" s="12"/>
      <c r="EW217" s="12"/>
      <c r="EX217" s="12"/>
      <c r="EY217" s="12"/>
      <c r="EZ217" s="12"/>
      <c r="FA217" s="12"/>
      <c r="FB217" s="12"/>
      <c r="FC217" s="12"/>
      <c r="FD217" s="12"/>
      <c r="FE217" s="12"/>
      <c r="FF217" s="12"/>
      <c r="FG217" s="12"/>
      <c r="FH217" s="12"/>
      <c r="FI217" s="12"/>
      <c r="FJ217" s="12"/>
      <c r="FK217" s="12"/>
      <c r="FL217" s="12"/>
      <c r="FM217" s="12"/>
      <c r="FN217" s="12"/>
      <c r="FO217" s="12"/>
      <c r="FP217" s="12"/>
      <c r="FQ217" s="12"/>
      <c r="FR217" s="12"/>
      <c r="FS217" s="12"/>
      <c r="FT217" s="12"/>
      <c r="FU217" s="12"/>
      <c r="FV217" s="12"/>
      <c r="FW217" s="12"/>
      <c r="FX217" s="12"/>
      <c r="FY217" s="12"/>
      <c r="FZ217" s="12"/>
      <c r="GA217" s="12"/>
      <c r="GB217" s="12"/>
      <c r="GC217" s="12"/>
      <c r="GD217" s="12"/>
      <c r="GE217" s="12"/>
      <c r="GF217" s="12"/>
      <c r="GG217" s="12"/>
      <c r="GH217" s="12"/>
      <c r="GI217" s="12"/>
      <c r="GJ217" s="12"/>
      <c r="GK217" s="12"/>
      <c r="GL217" s="12"/>
      <c r="GM217" s="12"/>
      <c r="GN217" s="12"/>
      <c r="GO217" s="12"/>
      <c r="GP217" s="12"/>
      <c r="GQ217" s="12"/>
      <c r="GR217" s="12"/>
      <c r="GS217" s="12"/>
      <c r="GT217" s="12"/>
      <c r="GU217" s="12"/>
      <c r="GV217" s="12"/>
      <c r="GW217" s="12"/>
      <c r="GX217" s="12"/>
      <c r="GY217" s="12"/>
      <c r="GZ217" s="12"/>
      <c r="HA217" s="12"/>
      <c r="HB217" s="12"/>
      <c r="HC217" s="12"/>
      <c r="HD217" s="12"/>
      <c r="HE217" s="12"/>
      <c r="HF217" s="12"/>
      <c r="HG217" s="12"/>
      <c r="HH217" s="12"/>
      <c r="HI217" s="12"/>
      <c r="HJ217" s="12"/>
      <c r="HK217" s="12"/>
      <c r="HL217" s="12"/>
      <c r="HM217" s="12"/>
      <c r="HN217" s="12"/>
      <c r="HO217" s="12"/>
      <c r="HP217" s="12"/>
      <c r="HQ217" s="12"/>
      <c r="HR217" s="12"/>
      <c r="HS217" s="12"/>
      <c r="HT217" s="12"/>
      <c r="HU217" s="12"/>
      <c r="HV217" s="12"/>
      <c r="HW217" s="12"/>
      <c r="HX217" s="12"/>
      <c r="HY217" s="12"/>
      <c r="HZ217" s="12"/>
      <c r="IA217" s="12"/>
      <c r="IB217" s="12"/>
      <c r="IC217" s="12"/>
      <c r="ID217" s="12"/>
      <c r="IE217" s="12"/>
      <c r="IF217" s="12"/>
      <c r="IG217" s="12"/>
      <c r="IH217" s="12"/>
      <c r="II217" s="12"/>
      <c r="IJ217" s="12"/>
      <c r="IK217" s="12"/>
      <c r="IL217" s="12"/>
      <c r="IM217" s="12"/>
      <c r="IN217" s="12"/>
      <c r="IO217" s="12"/>
      <c r="IP217" s="12"/>
      <c r="IQ217" s="12"/>
      <c r="IR217" s="12"/>
      <c r="IS217" s="12"/>
      <c r="IT217" s="12"/>
      <c r="IU217" s="12"/>
      <c r="IV217" s="12"/>
      <c r="IW217" s="12"/>
      <c r="IX217" s="12"/>
      <c r="IY217" s="12"/>
      <c r="IZ217" s="12"/>
      <c r="JA217" s="12"/>
      <c r="JB217" s="12"/>
      <c r="JC217" s="12"/>
      <c r="JD217" s="12"/>
      <c r="JE217" s="12"/>
      <c r="JF217" s="12"/>
      <c r="JG217" s="12"/>
      <c r="JH217" s="12"/>
      <c r="JI217" s="12"/>
      <c r="JJ217" s="12"/>
      <c r="JK217" s="12"/>
      <c r="JL217" s="12"/>
      <c r="JM217" s="12"/>
      <c r="JN217" s="12"/>
      <c r="JO217" s="12"/>
      <c r="JP217" s="12"/>
      <c r="JQ217" s="12"/>
      <c r="JR217" s="12"/>
      <c r="JS217" s="12"/>
      <c r="JT217" s="12"/>
      <c r="JU217" s="12"/>
      <c r="JV217" s="12"/>
      <c r="JW217" s="12"/>
      <c r="JX217" s="12"/>
      <c r="JY217" s="12"/>
      <c r="JZ217" s="12"/>
      <c r="KA217" s="12"/>
      <c r="KB217" s="12"/>
      <c r="KC217" s="12"/>
      <c r="KD217" s="12"/>
      <c r="KE217" s="12"/>
      <c r="KF217" s="12"/>
      <c r="KG217" s="12"/>
      <c r="KH217" s="12"/>
      <c r="KI217" s="12"/>
      <c r="KJ217" s="12"/>
      <c r="KK217" s="12"/>
      <c r="KL217" s="12"/>
      <c r="KM217" s="12"/>
      <c r="KN217" s="12"/>
      <c r="KO217" s="12"/>
      <c r="KP217" s="12"/>
      <c r="KQ217" s="12"/>
      <c r="KR217" s="12"/>
      <c r="KS217" s="12"/>
      <c r="KT217" s="12"/>
      <c r="KU217" s="12"/>
      <c r="KV217" s="12"/>
      <c r="KW217" s="12"/>
      <c r="KX217" s="12"/>
      <c r="KY217" s="12"/>
      <c r="KZ217" s="12"/>
      <c r="LA217" s="12"/>
      <c r="LB217" s="12"/>
      <c r="LC217" s="12"/>
      <c r="LD217" s="12"/>
      <c r="LE217" s="12"/>
      <c r="LF217" s="12"/>
      <c r="LG217" s="12"/>
      <c r="LH217" s="12"/>
      <c r="LI217" s="12"/>
      <c r="LJ217" s="12"/>
      <c r="LK217" s="12"/>
      <c r="LL217" s="12"/>
      <c r="LM217" s="12"/>
      <c r="LN217" s="12"/>
      <c r="LO217" s="12"/>
      <c r="LP217" s="12"/>
      <c r="LQ217" s="12"/>
      <c r="LR217" s="12"/>
      <c r="LS217" s="12"/>
      <c r="LT217" s="12"/>
      <c r="LU217" s="12"/>
      <c r="LV217" s="12"/>
      <c r="LW217" s="12"/>
      <c r="LX217" s="12"/>
      <c r="LY217" s="12"/>
      <c r="LZ217" s="12"/>
      <c r="MA217" s="12"/>
      <c r="MB217" s="12"/>
      <c r="MC217" s="12"/>
      <c r="MD217" s="12"/>
      <c r="ME217" s="12"/>
      <c r="MF217" s="12"/>
      <c r="MG217" s="12"/>
      <c r="MH217" s="12"/>
      <c r="MI217" s="12"/>
      <c r="MJ217" s="12"/>
      <c r="MK217" s="12"/>
      <c r="ML217" s="12"/>
      <c r="MM217" s="12"/>
      <c r="MN217" s="12"/>
      <c r="MO217" s="12"/>
      <c r="MP217" s="12"/>
      <c r="MQ217" s="12"/>
      <c r="MR217" s="12"/>
      <c r="MS217" s="12"/>
      <c r="MT217" s="12"/>
      <c r="MU217" s="12"/>
      <c r="MV217" s="12"/>
      <c r="MW217" s="12"/>
      <c r="MX217" s="12"/>
      <c r="MY217" s="12"/>
      <c r="MZ217" s="12"/>
      <c r="NA217" s="12"/>
      <c r="NB217" s="12"/>
      <c r="NC217" s="12"/>
      <c r="ND217" s="12"/>
      <c r="NE217" s="12"/>
      <c r="NF217" s="12"/>
      <c r="NG217" s="12"/>
      <c r="NH217" s="12"/>
      <c r="NI217" s="12"/>
      <c r="NJ217" s="12"/>
      <c r="NK217" s="12"/>
      <c r="NL217" s="12"/>
      <c r="NM217" s="12"/>
      <c r="NN217" s="12"/>
      <c r="NO217" s="12"/>
      <c r="NP217" s="12"/>
      <c r="NQ217" s="12"/>
      <c r="NR217" s="12"/>
      <c r="NS217" s="12"/>
      <c r="NT217" s="12"/>
      <c r="NU217" s="12"/>
      <c r="NV217" s="12"/>
      <c r="NW217" s="12"/>
      <c r="NX217" s="12"/>
      <c r="NY217" s="12"/>
      <c r="NZ217" s="12"/>
      <c r="OA217" s="12"/>
      <c r="OB217" s="12"/>
      <c r="OC217" s="12"/>
      <c r="OD217" s="12"/>
      <c r="OE217" s="12"/>
      <c r="OF217" s="12"/>
      <c r="OG217" s="12"/>
      <c r="OH217" s="12"/>
      <c r="OI217" s="12"/>
      <c r="OJ217" s="12"/>
      <c r="OK217" s="12"/>
      <c r="OL217" s="12"/>
      <c r="OM217" s="12"/>
      <c r="ON217" s="12"/>
      <c r="OO217" s="12"/>
      <c r="OP217" s="12"/>
      <c r="OQ217" s="12"/>
      <c r="OR217" s="12"/>
      <c r="OS217" s="12"/>
      <c r="OT217" s="12"/>
      <c r="OU217" s="12"/>
      <c r="OV217" s="12"/>
      <c r="OW217" s="12"/>
      <c r="OX217" s="12"/>
      <c r="OY217" s="12"/>
      <c r="OZ217" s="12"/>
      <c r="PA217" s="12"/>
      <c r="PB217" s="12"/>
      <c r="PC217" s="12"/>
      <c r="PD217" s="12"/>
      <c r="PE217" s="12"/>
      <c r="PF217" s="12"/>
      <c r="PG217" s="12"/>
      <c r="PH217" s="12"/>
      <c r="PI217" s="12"/>
      <c r="PJ217" s="12"/>
      <c r="PK217" s="12"/>
      <c r="PL217" s="12"/>
      <c r="PM217" s="12"/>
      <c r="PN217" s="12"/>
      <c r="PO217" s="12"/>
      <c r="PP217" s="12"/>
      <c r="PQ217" s="12"/>
      <c r="PR217" s="12"/>
      <c r="PS217" s="12"/>
      <c r="PT217" s="12"/>
      <c r="PU217" s="12"/>
      <c r="PV217" s="12"/>
      <c r="PW217" s="12"/>
      <c r="PX217" s="12"/>
      <c r="PY217" s="12"/>
      <c r="PZ217" s="12"/>
      <c r="QA217" s="12"/>
      <c r="QB217" s="12"/>
      <c r="QC217" s="12"/>
      <c r="QD217" s="12"/>
      <c r="QE217" s="12"/>
      <c r="QF217" s="12"/>
      <c r="QG217" s="12"/>
      <c r="QH217" s="12"/>
      <c r="QI217" s="12"/>
      <c r="QJ217" s="12"/>
      <c r="QK217" s="12"/>
      <c r="QL217" s="12"/>
      <c r="QM217" s="12"/>
      <c r="QN217" s="12"/>
      <c r="QO217" s="12"/>
      <c r="QP217" s="12"/>
      <c r="QQ217" s="12"/>
      <c r="QR217" s="12"/>
      <c r="QS217" s="12"/>
      <c r="QT217" s="12"/>
      <c r="QU217" s="12"/>
      <c r="QV217" s="12"/>
      <c r="QW217" s="12"/>
      <c r="QX217" s="12"/>
      <c r="QY217" s="12"/>
      <c r="QZ217" s="12"/>
      <c r="RA217" s="12"/>
      <c r="RB217" s="12"/>
      <c r="RC217" s="12"/>
      <c r="RD217" s="12"/>
      <c r="RE217" s="12"/>
      <c r="RF217" s="12"/>
      <c r="RG217" s="12"/>
      <c r="RH217" s="12"/>
      <c r="RI217" s="12"/>
      <c r="RJ217" s="12"/>
      <c r="RK217" s="12"/>
      <c r="RL217" s="12"/>
      <c r="RM217" s="12"/>
      <c r="RN217" s="12"/>
      <c r="RO217" s="12"/>
      <c r="RP217" s="12"/>
      <c r="RQ217" s="12"/>
      <c r="RR217" s="12"/>
      <c r="RS217" s="12"/>
      <c r="RT217" s="12"/>
      <c r="RU217" s="12"/>
      <c r="RV217" s="12"/>
      <c r="RW217" s="12"/>
      <c r="RX217" s="12"/>
      <c r="RY217" s="12"/>
      <c r="RZ217" s="12"/>
      <c r="SA217" s="12"/>
      <c r="SB217" s="12"/>
      <c r="SC217" s="12"/>
      <c r="SD217" s="12"/>
      <c r="SE217" s="12"/>
      <c r="SF217" s="12"/>
      <c r="SG217" s="12"/>
      <c r="SH217" s="12"/>
      <c r="SI217" s="12"/>
      <c r="SJ217" s="12"/>
      <c r="SK217" s="12"/>
      <c r="SL217" s="12"/>
      <c r="SM217" s="12"/>
      <c r="SN217" s="12"/>
      <c r="SO217" s="12"/>
      <c r="SP217" s="12"/>
      <c r="SQ217" s="12"/>
      <c r="SR217" s="12"/>
      <c r="SS217" s="12"/>
      <c r="ST217" s="12"/>
      <c r="SU217" s="12"/>
      <c r="SV217" s="12"/>
      <c r="SW217" s="12"/>
      <c r="SX217" s="12"/>
      <c r="SY217" s="12"/>
      <c r="SZ217" s="12"/>
      <c r="TA217" s="12"/>
      <c r="TB217" s="12"/>
      <c r="TC217" s="12"/>
      <c r="TD217" s="12"/>
      <c r="TE217" s="12"/>
      <c r="TF217" s="12"/>
      <c r="TG217" s="12"/>
      <c r="TH217" s="12"/>
      <c r="TI217" s="12"/>
      <c r="TJ217" s="12"/>
      <c r="TK217" s="12"/>
      <c r="TL217" s="12"/>
      <c r="TM217" s="12"/>
      <c r="TN217" s="12"/>
      <c r="TO217" s="12"/>
      <c r="TP217" s="12"/>
      <c r="TQ217" s="12"/>
      <c r="TR217" s="12"/>
      <c r="TS217" s="12"/>
      <c r="TT217" s="12"/>
      <c r="TU217" s="12"/>
      <c r="TV217" s="12"/>
      <c r="TW217" s="12"/>
      <c r="TX217" s="12"/>
      <c r="TY217" s="12"/>
      <c r="TZ217" s="12"/>
      <c r="UA217" s="12"/>
      <c r="UB217" s="12"/>
      <c r="UC217" s="12"/>
      <c r="UD217" s="12"/>
      <c r="UE217" s="12"/>
      <c r="UF217" s="12"/>
      <c r="UG217" s="12"/>
      <c r="UH217" s="12"/>
      <c r="UI217" s="12"/>
      <c r="UJ217" s="12"/>
      <c r="UK217" s="12"/>
      <c r="UL217" s="12"/>
      <c r="UM217" s="12"/>
      <c r="UN217" s="12"/>
      <c r="UO217" s="12"/>
      <c r="UP217" s="12"/>
      <c r="UQ217" s="12"/>
      <c r="UR217" s="12"/>
      <c r="US217" s="12"/>
      <c r="UT217" s="12"/>
      <c r="UU217" s="12"/>
      <c r="UV217" s="12"/>
      <c r="UW217" s="12"/>
      <c r="UX217" s="12"/>
      <c r="UY217" s="12"/>
      <c r="UZ217" s="12"/>
      <c r="VA217" s="12"/>
      <c r="VB217" s="12"/>
      <c r="VC217" s="12"/>
      <c r="VD217" s="12"/>
      <c r="VE217" s="12"/>
      <c r="VF217" s="12"/>
      <c r="VG217" s="12"/>
      <c r="VH217" s="12"/>
      <c r="VI217" s="12"/>
      <c r="VJ217" s="12"/>
      <c r="VK217" s="12"/>
      <c r="VL217" s="12"/>
      <c r="VM217" s="12"/>
      <c r="VN217" s="12"/>
      <c r="VO217" s="12"/>
      <c r="VP217" s="12"/>
      <c r="VQ217" s="12"/>
      <c r="VR217" s="12"/>
      <c r="VS217" s="12"/>
      <c r="VT217" s="12"/>
      <c r="VU217" s="12"/>
      <c r="VV217" s="12"/>
      <c r="VW217" s="12"/>
      <c r="VX217" s="12"/>
      <c r="VY217" s="12"/>
      <c r="VZ217" s="12"/>
      <c r="WA217" s="12"/>
      <c r="WB217" s="12"/>
      <c r="WC217" s="12"/>
      <c r="WD217" s="12"/>
      <c r="WE217" s="12"/>
      <c r="WF217" s="12"/>
      <c r="WG217" s="12"/>
      <c r="WH217" s="12"/>
      <c r="WI217" s="12"/>
      <c r="WJ217" s="12"/>
      <c r="WK217" s="12"/>
      <c r="WL217" s="12"/>
      <c r="WM217" s="12"/>
      <c r="WN217" s="12"/>
      <c r="WO217" s="12"/>
      <c r="WP217" s="12"/>
      <c r="WQ217" s="12"/>
      <c r="WR217" s="12"/>
      <c r="WS217" s="12"/>
      <c r="WT217" s="12"/>
      <c r="WU217" s="12"/>
      <c r="WV217" s="12"/>
      <c r="WW217" s="12"/>
      <c r="WX217" s="12"/>
      <c r="WY217" s="12"/>
      <c r="WZ217" s="12"/>
      <c r="XA217" s="12"/>
      <c r="XB217" s="12"/>
      <c r="XC217" s="12"/>
      <c r="XD217" s="12"/>
      <c r="XE217" s="12"/>
      <c r="XF217" s="12"/>
      <c r="XG217" s="12"/>
      <c r="XH217" s="12"/>
      <c r="XI217" s="12"/>
      <c r="XJ217" s="12"/>
      <c r="XK217" s="12"/>
      <c r="XL217" s="12"/>
      <c r="XM217" s="12"/>
      <c r="XN217" s="12"/>
      <c r="XO217" s="12"/>
      <c r="XP217" s="12"/>
      <c r="XQ217" s="12"/>
      <c r="XR217" s="12"/>
      <c r="XS217" s="12"/>
      <c r="XT217" s="12"/>
      <c r="XU217" s="12"/>
      <c r="XV217" s="12"/>
      <c r="XW217" s="12"/>
      <c r="XX217" s="12"/>
      <c r="XY217" s="12"/>
      <c r="XZ217" s="12"/>
      <c r="YA217" s="12"/>
      <c r="YB217" s="12"/>
      <c r="YC217" s="12"/>
      <c r="YD217" s="12"/>
      <c r="YE217" s="12"/>
      <c r="YF217" s="12"/>
      <c r="YG217" s="12"/>
      <c r="YH217" s="12"/>
      <c r="YI217" s="12"/>
      <c r="YJ217" s="12"/>
      <c r="YK217" s="12"/>
      <c r="YL217" s="12"/>
      <c r="YM217" s="12"/>
      <c r="YN217" s="12"/>
      <c r="YO217" s="12"/>
      <c r="YP217" s="12"/>
      <c r="YQ217" s="12"/>
      <c r="YR217" s="12"/>
      <c r="YS217" s="12"/>
      <c r="YT217" s="12"/>
      <c r="YU217" s="12"/>
      <c r="YV217" s="12"/>
      <c r="YW217" s="12"/>
      <c r="YX217" s="12"/>
      <c r="YY217" s="12"/>
      <c r="YZ217" s="12"/>
      <c r="ZA217" s="12"/>
      <c r="ZB217" s="12"/>
      <c r="ZC217" s="12"/>
      <c r="ZD217" s="12"/>
      <c r="ZE217" s="12"/>
      <c r="ZF217" s="12"/>
      <c r="ZG217" s="12"/>
      <c r="ZH217" s="12"/>
      <c r="ZI217" s="12"/>
      <c r="ZJ217" s="12"/>
      <c r="ZK217" s="12"/>
      <c r="ZL217" s="12"/>
      <c r="ZM217" s="12"/>
      <c r="ZN217" s="12"/>
      <c r="ZO217" s="12"/>
      <c r="ZP217" s="12"/>
      <c r="ZQ217" s="12"/>
      <c r="ZR217" s="12"/>
      <c r="ZS217" s="12"/>
      <c r="ZT217" s="12"/>
      <c r="ZU217" s="12"/>
      <c r="ZV217" s="12"/>
      <c r="ZW217" s="12"/>
      <c r="ZX217" s="12"/>
      <c r="ZY217" s="12"/>
      <c r="ZZ217" s="12"/>
      <c r="AAA217" s="12"/>
      <c r="AAB217" s="12"/>
      <c r="AAC217" s="12"/>
      <c r="AAD217" s="12"/>
      <c r="AAE217" s="12"/>
      <c r="AAF217" s="12"/>
      <c r="AAG217" s="12"/>
      <c r="AAH217" s="12"/>
      <c r="AAI217" s="12"/>
      <c r="AAJ217" s="12"/>
      <c r="AAK217" s="12"/>
      <c r="AAL217" s="12"/>
      <c r="AAM217" s="12"/>
      <c r="AAN217" s="12"/>
      <c r="AAO217" s="12"/>
      <c r="AAP217" s="12"/>
      <c r="AAQ217" s="12"/>
      <c r="AAR217" s="12"/>
      <c r="AAS217" s="12"/>
      <c r="AAT217" s="12"/>
      <c r="AAU217" s="12"/>
      <c r="AAV217" s="12"/>
      <c r="AAW217" s="12"/>
      <c r="AAX217" s="12"/>
      <c r="AAY217" s="12"/>
      <c r="AAZ217" s="12"/>
      <c r="ABA217" s="12"/>
      <c r="ABB217" s="12"/>
      <c r="ABC217" s="12"/>
      <c r="ABD217" s="12"/>
      <c r="ABE217" s="12"/>
      <c r="ABF217" s="12"/>
      <c r="ABG217" s="12"/>
      <c r="ABH217" s="12"/>
      <c r="ABI217" s="12"/>
      <c r="ABJ217" s="12"/>
      <c r="ABK217" s="12"/>
      <c r="ABL217" s="12"/>
      <c r="ABM217" s="12"/>
      <c r="ABN217" s="12"/>
      <c r="ABO217" s="12"/>
      <c r="ABP217" s="12"/>
      <c r="ABQ217" s="12"/>
      <c r="ABR217" s="12"/>
      <c r="ABS217" s="12"/>
      <c r="ABT217" s="12"/>
      <c r="ABU217" s="12"/>
      <c r="ABV217" s="12"/>
      <c r="ABW217" s="12"/>
      <c r="ABX217" s="12"/>
      <c r="ABY217" s="12"/>
      <c r="ABZ217" s="12"/>
      <c r="ACA217" s="12"/>
      <c r="ACB217" s="12"/>
      <c r="ACC217" s="12"/>
      <c r="ACD217" s="12"/>
      <c r="ACE217" s="12"/>
      <c r="ACF217" s="12"/>
      <c r="ACG217" s="12"/>
      <c r="ACH217" s="12"/>
      <c r="ACI217" s="12"/>
      <c r="ACJ217" s="12"/>
      <c r="ACK217" s="12"/>
      <c r="ACL217" s="12"/>
      <c r="ACM217" s="12"/>
      <c r="ACN217" s="12"/>
      <c r="ACO217" s="12"/>
      <c r="ACP217" s="12"/>
      <c r="ACQ217" s="12"/>
      <c r="ACR217" s="12"/>
      <c r="ACS217" s="12"/>
      <c r="ACT217" s="12"/>
      <c r="ACU217" s="12"/>
      <c r="ACV217" s="12"/>
      <c r="ACW217" s="12"/>
      <c r="ACX217" s="12"/>
      <c r="ACY217" s="12"/>
      <c r="ACZ217" s="12"/>
      <c r="ADA217" s="12"/>
      <c r="ADB217" s="12"/>
      <c r="ADC217" s="12"/>
      <c r="ADD217" s="12"/>
      <c r="ADE217" s="12"/>
      <c r="ADF217" s="12"/>
      <c r="ADG217" s="12"/>
      <c r="ADH217" s="12"/>
      <c r="ADI217" s="12"/>
      <c r="ADJ217" s="12"/>
      <c r="ADK217" s="12"/>
      <c r="ADL217" s="12"/>
      <c r="ADM217" s="12"/>
      <c r="ADN217" s="12"/>
      <c r="ADO217" s="12"/>
      <c r="ADP217" s="12"/>
      <c r="ADQ217" s="12"/>
      <c r="ADR217" s="12"/>
      <c r="ADS217" s="12"/>
      <c r="ADT217" s="12"/>
      <c r="ADU217" s="12"/>
      <c r="ADV217" s="12"/>
      <c r="ADW217" s="12"/>
      <c r="ADX217" s="12"/>
      <c r="ADY217" s="12"/>
      <c r="ADZ217" s="12"/>
      <c r="AEA217" s="12"/>
      <c r="AEB217" s="12"/>
      <c r="AEC217" s="12"/>
      <c r="AED217" s="12"/>
      <c r="AEE217" s="12"/>
      <c r="AEF217" s="12"/>
      <c r="AEG217" s="12"/>
      <c r="AEH217" s="12"/>
      <c r="AEI217" s="12"/>
      <c r="AEJ217" s="12"/>
      <c r="AEK217" s="12"/>
      <c r="AEL217" s="12"/>
      <c r="AEM217" s="12"/>
      <c r="AEN217" s="12"/>
      <c r="AEO217" s="12"/>
      <c r="AEP217" s="12"/>
      <c r="AEQ217" s="12"/>
      <c r="AER217" s="12"/>
      <c r="AES217" s="12"/>
      <c r="AET217" s="12"/>
      <c r="AEU217" s="12"/>
      <c r="AEV217" s="12"/>
      <c r="AEW217" s="12"/>
      <c r="AEX217" s="12"/>
      <c r="AEY217" s="12"/>
      <c r="AEZ217" s="12"/>
      <c r="AFA217" s="12"/>
      <c r="AFB217" s="12"/>
      <c r="AFC217" s="12"/>
      <c r="AFD217" s="12"/>
      <c r="AFE217" s="12"/>
      <c r="AFF217" s="12"/>
      <c r="AFG217" s="12"/>
      <c r="AFH217" s="12"/>
      <c r="AFI217" s="12"/>
      <c r="AFJ217" s="12"/>
      <c r="AFK217" s="12"/>
      <c r="AFL217" s="12"/>
      <c r="AFM217" s="12"/>
      <c r="AFN217" s="12"/>
      <c r="AFO217" s="12"/>
      <c r="AFP217" s="12"/>
      <c r="AFQ217" s="12"/>
      <c r="AFR217" s="12"/>
      <c r="AFS217" s="12"/>
      <c r="AFT217" s="12"/>
      <c r="AFU217" s="12"/>
      <c r="AFV217" s="12"/>
      <c r="AFW217" s="12"/>
      <c r="AFX217" s="12"/>
      <c r="AFY217" s="12"/>
      <c r="AFZ217" s="12"/>
      <c r="AGA217" s="12"/>
      <c r="AGB217" s="12"/>
      <c r="AGC217" s="12"/>
      <c r="AGD217" s="12"/>
      <c r="AGE217" s="12"/>
      <c r="AGF217" s="12"/>
      <c r="AGG217" s="12"/>
      <c r="AGH217" s="12"/>
      <c r="AGI217" s="12"/>
      <c r="AGJ217" s="12"/>
      <c r="AGK217" s="12"/>
      <c r="AGL217" s="12"/>
      <c r="AGM217" s="12"/>
      <c r="AGN217" s="12"/>
      <c r="AGO217" s="12"/>
      <c r="AGP217" s="12"/>
      <c r="AGQ217" s="12"/>
      <c r="AGR217" s="12"/>
      <c r="AGS217" s="12"/>
      <c r="AGT217" s="12"/>
      <c r="AGU217" s="12"/>
      <c r="AGV217" s="12"/>
      <c r="AGW217" s="12"/>
      <c r="AGX217" s="12"/>
      <c r="AGY217" s="12"/>
      <c r="AGZ217" s="12"/>
      <c r="AHA217" s="12"/>
      <c r="AHB217" s="12"/>
      <c r="AHC217" s="12"/>
      <c r="AHD217" s="12"/>
      <c r="AHE217" s="12"/>
      <c r="AHF217" s="12"/>
      <c r="AHG217" s="12"/>
      <c r="AHH217" s="12"/>
      <c r="AHI217" s="12"/>
      <c r="AHJ217" s="12"/>
      <c r="AHK217" s="12"/>
      <c r="AHL217" s="12"/>
      <c r="AHM217" s="12"/>
      <c r="AHN217" s="12"/>
      <c r="AHO217" s="12"/>
      <c r="AHP217" s="12"/>
      <c r="AHQ217" s="12"/>
      <c r="AHR217" s="12"/>
      <c r="AHS217" s="12"/>
      <c r="AHT217" s="12"/>
      <c r="AHU217" s="12"/>
      <c r="AHV217" s="12"/>
      <c r="AHW217" s="12"/>
      <c r="AHX217" s="12"/>
      <c r="AHY217" s="12"/>
      <c r="AHZ217" s="12"/>
      <c r="AIA217" s="12"/>
      <c r="AIB217" s="12"/>
      <c r="AIC217" s="12"/>
      <c r="AID217" s="12"/>
      <c r="AIE217" s="12"/>
      <c r="AIF217" s="12"/>
      <c r="AIG217" s="12"/>
      <c r="AIH217" s="12"/>
      <c r="AII217" s="12"/>
      <c r="AIJ217" s="12"/>
      <c r="AIK217" s="12"/>
      <c r="AIL217" s="12"/>
      <c r="AIM217" s="12"/>
      <c r="AIN217" s="12"/>
      <c r="AIO217" s="12"/>
      <c r="AIP217" s="12"/>
      <c r="AIQ217" s="12"/>
      <c r="AIR217" s="12"/>
      <c r="AIS217" s="12"/>
      <c r="AIT217" s="12"/>
      <c r="AIU217" s="12"/>
      <c r="AIV217" s="12"/>
      <c r="AIW217" s="12"/>
      <c r="AIX217" s="12"/>
      <c r="AIY217" s="12"/>
      <c r="AIZ217" s="12"/>
      <c r="AJA217" s="12"/>
      <c r="AJB217" s="12"/>
      <c r="AJC217" s="12"/>
      <c r="AJD217" s="12"/>
      <c r="AJE217" s="12"/>
      <c r="AJF217" s="12"/>
      <c r="AJG217" s="12"/>
      <c r="AJH217" s="12"/>
      <c r="AJI217" s="12"/>
      <c r="AJJ217" s="12"/>
      <c r="AJK217" s="12"/>
      <c r="AJL217" s="12"/>
      <c r="AJM217" s="12"/>
      <c r="AJN217" s="12"/>
      <c r="AJO217" s="12"/>
      <c r="AJP217" s="12"/>
      <c r="AJQ217" s="12"/>
      <c r="AJR217" s="12"/>
      <c r="AJS217" s="12"/>
      <c r="AJT217" s="12"/>
      <c r="AJU217" s="12"/>
      <c r="AJV217" s="12"/>
      <c r="AJW217" s="12"/>
      <c r="AJX217" s="12"/>
      <c r="AJY217" s="12"/>
      <c r="AJZ217" s="12"/>
      <c r="AKA217" s="12"/>
      <c r="AKB217" s="12"/>
      <c r="AKC217" s="12"/>
      <c r="AKD217" s="12"/>
      <c r="AKE217" s="12"/>
      <c r="AKF217" s="12"/>
      <c r="AKG217" s="12"/>
      <c r="AKH217" s="12"/>
      <c r="AKI217" s="12"/>
      <c r="AKJ217" s="12"/>
      <c r="AKK217" s="12"/>
      <c r="AKL217" s="12"/>
      <c r="AKM217" s="12"/>
      <c r="AKN217" s="12"/>
      <c r="AKO217" s="12"/>
      <c r="AKP217" s="12"/>
      <c r="AKQ217" s="12"/>
      <c r="AKR217" s="12"/>
      <c r="AKS217" s="12"/>
      <c r="AKT217" s="12"/>
      <c r="AKU217" s="12"/>
      <c r="AKV217" s="12"/>
      <c r="AKW217" s="12"/>
      <c r="AKX217" s="12"/>
      <c r="AKY217" s="12"/>
      <c r="AKZ217" s="12"/>
      <c r="ALA217" s="12"/>
      <c r="ALB217" s="12"/>
      <c r="ALC217" s="12"/>
      <c r="ALD217" s="12"/>
      <c r="ALE217" s="12"/>
      <c r="ALF217" s="12"/>
      <c r="ALG217" s="12"/>
      <c r="ALH217" s="12"/>
      <c r="ALI217" s="12"/>
      <c r="ALJ217" s="12"/>
      <c r="ALK217" s="12"/>
      <c r="ALL217" s="12"/>
      <c r="ALM217" s="12"/>
      <c r="ALN217" s="12"/>
      <c r="ALO217" s="12"/>
      <c r="ALP217" s="12"/>
      <c r="ALQ217" s="12"/>
      <c r="ALR217" s="12"/>
      <c r="ALS217" s="12"/>
      <c r="ALT217" s="12"/>
      <c r="ALU217" s="12"/>
      <c r="ALV217" s="12"/>
      <c r="ALW217" s="12"/>
      <c r="ALX217" s="12"/>
      <c r="ALY217" s="12"/>
      <c r="ALZ217" s="12"/>
      <c r="AMA217" s="12"/>
      <c r="AMB217" s="12"/>
      <c r="AMC217" s="12"/>
      <c r="AMD217" s="12"/>
      <c r="AME217" s="12"/>
      <c r="AMF217" s="12"/>
      <c r="AMG217" s="12"/>
      <c r="AMH217" s="12"/>
      <c r="AMI217" s="12"/>
    </row>
    <row r="218" spans="1:1023" s="13" customFormat="1" x14ac:dyDescent="0.2">
      <c r="A218" s="12"/>
      <c r="B218" s="93"/>
      <c r="C218" s="79"/>
      <c r="D218" s="100"/>
      <c r="E218" s="171"/>
      <c r="F218" s="37"/>
      <c r="G218" s="205"/>
      <c r="H218" s="37">
        <f>SUM(F217*H217)</f>
        <v>4861.4074000000001</v>
      </c>
      <c r="I218" s="283">
        <f>SUM(F217*I217)</f>
        <v>857.18579999999997</v>
      </c>
      <c r="J218" s="62">
        <f>SUM(H218:I218)+0.01</f>
        <v>5718.6032000000005</v>
      </c>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12"/>
      <c r="AP218" s="12"/>
      <c r="AQ218" s="12"/>
      <c r="AR218" s="12"/>
      <c r="AS218" s="12"/>
      <c r="AT218" s="12"/>
      <c r="AU218" s="12"/>
      <c r="AV218" s="12"/>
      <c r="AW218" s="12"/>
      <c r="AX218" s="12"/>
      <c r="AY218" s="12"/>
      <c r="AZ218" s="12"/>
      <c r="BA218" s="12"/>
      <c r="BB218" s="12"/>
      <c r="BC218" s="12"/>
      <c r="BD218" s="12"/>
      <c r="BE218" s="12"/>
      <c r="BF218" s="12"/>
      <c r="BG218" s="12"/>
      <c r="BH218" s="12"/>
      <c r="BI218" s="12"/>
      <c r="BJ218" s="12"/>
      <c r="BK218" s="12"/>
      <c r="BL218" s="12"/>
      <c r="BM218" s="12"/>
      <c r="BN218" s="12"/>
      <c r="BO218" s="12"/>
      <c r="BP218" s="12"/>
      <c r="BQ218" s="12"/>
      <c r="BR218" s="12"/>
      <c r="BS218" s="12"/>
      <c r="BT218" s="12"/>
      <c r="BU218" s="12"/>
      <c r="BV218" s="12"/>
      <c r="BW218" s="12"/>
      <c r="BX218" s="12"/>
      <c r="BY218" s="12"/>
      <c r="BZ218" s="12"/>
      <c r="CA218" s="12"/>
      <c r="CB218" s="12"/>
      <c r="CC218" s="12"/>
      <c r="CD218" s="12"/>
      <c r="CE218" s="12"/>
      <c r="CF218" s="12"/>
      <c r="CG218" s="12"/>
      <c r="CH218" s="12"/>
      <c r="CI218" s="12"/>
      <c r="CJ218" s="12"/>
      <c r="CK218" s="12"/>
      <c r="CL218" s="12"/>
      <c r="CM218" s="12"/>
      <c r="CN218" s="12"/>
      <c r="CO218" s="12"/>
      <c r="CP218" s="12"/>
      <c r="CQ218" s="12"/>
      <c r="CR218" s="12"/>
      <c r="CS218" s="12"/>
      <c r="CT218" s="12"/>
      <c r="CU218" s="12"/>
      <c r="CV218" s="12"/>
      <c r="CW218" s="12"/>
      <c r="CX218" s="12"/>
      <c r="CY218" s="12"/>
      <c r="CZ218" s="12"/>
      <c r="DA218" s="12"/>
      <c r="DB218" s="12"/>
      <c r="DC218" s="12"/>
      <c r="DD218" s="12"/>
      <c r="DE218" s="12"/>
      <c r="DF218" s="12"/>
      <c r="DG218" s="12"/>
      <c r="DH218" s="12"/>
      <c r="DI218" s="12"/>
      <c r="DJ218" s="12"/>
      <c r="DK218" s="12"/>
      <c r="DL218" s="12"/>
      <c r="DM218" s="12"/>
      <c r="DN218" s="12"/>
      <c r="DO218" s="12"/>
      <c r="DP218" s="12"/>
      <c r="DQ218" s="12"/>
      <c r="DR218" s="12"/>
      <c r="DS218" s="12"/>
      <c r="DT218" s="12"/>
      <c r="DU218" s="12"/>
      <c r="DV218" s="12"/>
      <c r="DW218" s="12"/>
      <c r="DX218" s="12"/>
      <c r="DY218" s="12"/>
      <c r="DZ218" s="12"/>
      <c r="EA218" s="12"/>
      <c r="EB218" s="12"/>
      <c r="EC218" s="12"/>
      <c r="ED218" s="12"/>
      <c r="EE218" s="12"/>
      <c r="EF218" s="12"/>
      <c r="EG218" s="12"/>
      <c r="EH218" s="12"/>
      <c r="EI218" s="12"/>
      <c r="EJ218" s="12"/>
      <c r="EK218" s="12"/>
      <c r="EL218" s="12"/>
      <c r="EM218" s="12"/>
      <c r="EN218" s="12"/>
      <c r="EO218" s="12"/>
      <c r="EP218" s="12"/>
      <c r="EQ218" s="12"/>
      <c r="ER218" s="12"/>
      <c r="ES218" s="12"/>
      <c r="ET218" s="12"/>
      <c r="EU218" s="12"/>
      <c r="EV218" s="12"/>
      <c r="EW218" s="12"/>
      <c r="EX218" s="12"/>
      <c r="EY218" s="12"/>
      <c r="EZ218" s="12"/>
      <c r="FA218" s="12"/>
      <c r="FB218" s="12"/>
      <c r="FC218" s="12"/>
      <c r="FD218" s="12"/>
      <c r="FE218" s="12"/>
      <c r="FF218" s="12"/>
      <c r="FG218" s="12"/>
      <c r="FH218" s="12"/>
      <c r="FI218" s="12"/>
      <c r="FJ218" s="12"/>
      <c r="FK218" s="12"/>
      <c r="FL218" s="12"/>
      <c r="FM218" s="12"/>
      <c r="FN218" s="12"/>
      <c r="FO218" s="12"/>
      <c r="FP218" s="12"/>
      <c r="FQ218" s="12"/>
      <c r="FR218" s="12"/>
      <c r="FS218" s="12"/>
      <c r="FT218" s="12"/>
      <c r="FU218" s="12"/>
      <c r="FV218" s="12"/>
      <c r="FW218" s="12"/>
      <c r="FX218" s="12"/>
      <c r="FY218" s="12"/>
      <c r="FZ218" s="12"/>
      <c r="GA218" s="12"/>
      <c r="GB218" s="12"/>
      <c r="GC218" s="12"/>
      <c r="GD218" s="12"/>
      <c r="GE218" s="12"/>
      <c r="GF218" s="12"/>
      <c r="GG218" s="12"/>
      <c r="GH218" s="12"/>
      <c r="GI218" s="12"/>
      <c r="GJ218" s="12"/>
      <c r="GK218" s="12"/>
      <c r="GL218" s="12"/>
      <c r="GM218" s="12"/>
      <c r="GN218" s="12"/>
      <c r="GO218" s="12"/>
      <c r="GP218" s="12"/>
      <c r="GQ218" s="12"/>
      <c r="GR218" s="12"/>
      <c r="GS218" s="12"/>
      <c r="GT218" s="12"/>
      <c r="GU218" s="12"/>
      <c r="GV218" s="12"/>
      <c r="GW218" s="12"/>
      <c r="GX218" s="12"/>
      <c r="GY218" s="12"/>
      <c r="GZ218" s="12"/>
      <c r="HA218" s="12"/>
      <c r="HB218" s="12"/>
      <c r="HC218" s="12"/>
      <c r="HD218" s="12"/>
      <c r="HE218" s="12"/>
      <c r="HF218" s="12"/>
      <c r="HG218" s="12"/>
      <c r="HH218" s="12"/>
      <c r="HI218" s="12"/>
      <c r="HJ218" s="12"/>
      <c r="HK218" s="12"/>
      <c r="HL218" s="12"/>
      <c r="HM218" s="12"/>
      <c r="HN218" s="12"/>
      <c r="HO218" s="12"/>
      <c r="HP218" s="12"/>
      <c r="HQ218" s="12"/>
      <c r="HR218" s="12"/>
      <c r="HS218" s="12"/>
      <c r="HT218" s="12"/>
      <c r="HU218" s="12"/>
      <c r="HV218" s="12"/>
      <c r="HW218" s="12"/>
      <c r="HX218" s="12"/>
      <c r="HY218" s="12"/>
      <c r="HZ218" s="12"/>
      <c r="IA218" s="12"/>
      <c r="IB218" s="12"/>
      <c r="IC218" s="12"/>
      <c r="ID218" s="12"/>
      <c r="IE218" s="12"/>
      <c r="IF218" s="12"/>
      <c r="IG218" s="12"/>
      <c r="IH218" s="12"/>
      <c r="II218" s="12"/>
      <c r="IJ218" s="12"/>
      <c r="IK218" s="12"/>
      <c r="IL218" s="12"/>
      <c r="IM218" s="12"/>
      <c r="IN218" s="12"/>
      <c r="IO218" s="12"/>
      <c r="IP218" s="12"/>
      <c r="IQ218" s="12"/>
      <c r="IR218" s="12"/>
      <c r="IS218" s="12"/>
      <c r="IT218" s="12"/>
      <c r="IU218" s="12"/>
      <c r="IV218" s="12"/>
      <c r="IW218" s="12"/>
      <c r="IX218" s="12"/>
      <c r="IY218" s="12"/>
      <c r="IZ218" s="12"/>
      <c r="JA218" s="12"/>
      <c r="JB218" s="12"/>
      <c r="JC218" s="12"/>
      <c r="JD218" s="12"/>
      <c r="JE218" s="12"/>
      <c r="JF218" s="12"/>
      <c r="JG218" s="12"/>
      <c r="JH218" s="12"/>
      <c r="JI218" s="12"/>
      <c r="JJ218" s="12"/>
      <c r="JK218" s="12"/>
      <c r="JL218" s="12"/>
      <c r="JM218" s="12"/>
      <c r="JN218" s="12"/>
      <c r="JO218" s="12"/>
      <c r="JP218" s="12"/>
      <c r="JQ218" s="12"/>
      <c r="JR218" s="12"/>
      <c r="JS218" s="12"/>
      <c r="JT218" s="12"/>
      <c r="JU218" s="12"/>
      <c r="JV218" s="12"/>
      <c r="JW218" s="12"/>
      <c r="JX218" s="12"/>
      <c r="JY218" s="12"/>
      <c r="JZ218" s="12"/>
      <c r="KA218" s="12"/>
      <c r="KB218" s="12"/>
      <c r="KC218" s="12"/>
      <c r="KD218" s="12"/>
      <c r="KE218" s="12"/>
      <c r="KF218" s="12"/>
      <c r="KG218" s="12"/>
      <c r="KH218" s="12"/>
      <c r="KI218" s="12"/>
      <c r="KJ218" s="12"/>
      <c r="KK218" s="12"/>
      <c r="KL218" s="12"/>
      <c r="KM218" s="12"/>
      <c r="KN218" s="12"/>
      <c r="KO218" s="12"/>
      <c r="KP218" s="12"/>
      <c r="KQ218" s="12"/>
      <c r="KR218" s="12"/>
      <c r="KS218" s="12"/>
      <c r="KT218" s="12"/>
      <c r="KU218" s="12"/>
      <c r="KV218" s="12"/>
      <c r="KW218" s="12"/>
      <c r="KX218" s="12"/>
      <c r="KY218" s="12"/>
      <c r="KZ218" s="12"/>
      <c r="LA218" s="12"/>
      <c r="LB218" s="12"/>
      <c r="LC218" s="12"/>
      <c r="LD218" s="12"/>
      <c r="LE218" s="12"/>
      <c r="LF218" s="12"/>
      <c r="LG218" s="12"/>
      <c r="LH218" s="12"/>
      <c r="LI218" s="12"/>
      <c r="LJ218" s="12"/>
      <c r="LK218" s="12"/>
      <c r="LL218" s="12"/>
      <c r="LM218" s="12"/>
      <c r="LN218" s="12"/>
      <c r="LO218" s="12"/>
      <c r="LP218" s="12"/>
      <c r="LQ218" s="12"/>
      <c r="LR218" s="12"/>
      <c r="LS218" s="12"/>
      <c r="LT218" s="12"/>
      <c r="LU218" s="12"/>
      <c r="LV218" s="12"/>
      <c r="LW218" s="12"/>
      <c r="LX218" s="12"/>
      <c r="LY218" s="12"/>
      <c r="LZ218" s="12"/>
      <c r="MA218" s="12"/>
      <c r="MB218" s="12"/>
      <c r="MC218" s="12"/>
      <c r="MD218" s="12"/>
      <c r="ME218" s="12"/>
      <c r="MF218" s="12"/>
      <c r="MG218" s="12"/>
      <c r="MH218" s="12"/>
      <c r="MI218" s="12"/>
      <c r="MJ218" s="12"/>
      <c r="MK218" s="12"/>
      <c r="ML218" s="12"/>
      <c r="MM218" s="12"/>
      <c r="MN218" s="12"/>
      <c r="MO218" s="12"/>
      <c r="MP218" s="12"/>
      <c r="MQ218" s="12"/>
      <c r="MR218" s="12"/>
      <c r="MS218" s="12"/>
      <c r="MT218" s="12"/>
      <c r="MU218" s="12"/>
      <c r="MV218" s="12"/>
      <c r="MW218" s="12"/>
      <c r="MX218" s="12"/>
      <c r="MY218" s="12"/>
      <c r="MZ218" s="12"/>
      <c r="NA218" s="12"/>
      <c r="NB218" s="12"/>
      <c r="NC218" s="12"/>
      <c r="ND218" s="12"/>
      <c r="NE218" s="12"/>
      <c r="NF218" s="12"/>
      <c r="NG218" s="12"/>
      <c r="NH218" s="12"/>
      <c r="NI218" s="12"/>
      <c r="NJ218" s="12"/>
      <c r="NK218" s="12"/>
      <c r="NL218" s="12"/>
      <c r="NM218" s="12"/>
      <c r="NN218" s="12"/>
      <c r="NO218" s="12"/>
      <c r="NP218" s="12"/>
      <c r="NQ218" s="12"/>
      <c r="NR218" s="12"/>
      <c r="NS218" s="12"/>
      <c r="NT218" s="12"/>
      <c r="NU218" s="12"/>
      <c r="NV218" s="12"/>
      <c r="NW218" s="12"/>
      <c r="NX218" s="12"/>
      <c r="NY218" s="12"/>
      <c r="NZ218" s="12"/>
      <c r="OA218" s="12"/>
      <c r="OB218" s="12"/>
      <c r="OC218" s="12"/>
      <c r="OD218" s="12"/>
      <c r="OE218" s="12"/>
      <c r="OF218" s="12"/>
      <c r="OG218" s="12"/>
      <c r="OH218" s="12"/>
      <c r="OI218" s="12"/>
      <c r="OJ218" s="12"/>
      <c r="OK218" s="12"/>
      <c r="OL218" s="12"/>
      <c r="OM218" s="12"/>
      <c r="ON218" s="12"/>
      <c r="OO218" s="12"/>
      <c r="OP218" s="12"/>
      <c r="OQ218" s="12"/>
      <c r="OR218" s="12"/>
      <c r="OS218" s="12"/>
      <c r="OT218" s="12"/>
      <c r="OU218" s="12"/>
      <c r="OV218" s="12"/>
      <c r="OW218" s="12"/>
      <c r="OX218" s="12"/>
      <c r="OY218" s="12"/>
      <c r="OZ218" s="12"/>
      <c r="PA218" s="12"/>
      <c r="PB218" s="12"/>
      <c r="PC218" s="12"/>
      <c r="PD218" s="12"/>
      <c r="PE218" s="12"/>
      <c r="PF218" s="12"/>
      <c r="PG218" s="12"/>
      <c r="PH218" s="12"/>
      <c r="PI218" s="12"/>
      <c r="PJ218" s="12"/>
      <c r="PK218" s="12"/>
      <c r="PL218" s="12"/>
      <c r="PM218" s="12"/>
      <c r="PN218" s="12"/>
      <c r="PO218" s="12"/>
      <c r="PP218" s="12"/>
      <c r="PQ218" s="12"/>
      <c r="PR218" s="12"/>
      <c r="PS218" s="12"/>
      <c r="PT218" s="12"/>
      <c r="PU218" s="12"/>
      <c r="PV218" s="12"/>
      <c r="PW218" s="12"/>
      <c r="PX218" s="12"/>
      <c r="PY218" s="12"/>
      <c r="PZ218" s="12"/>
      <c r="QA218" s="12"/>
      <c r="QB218" s="12"/>
      <c r="QC218" s="12"/>
      <c r="QD218" s="12"/>
      <c r="QE218" s="12"/>
      <c r="QF218" s="12"/>
      <c r="QG218" s="12"/>
      <c r="QH218" s="12"/>
      <c r="QI218" s="12"/>
      <c r="QJ218" s="12"/>
      <c r="QK218" s="12"/>
      <c r="QL218" s="12"/>
      <c r="QM218" s="12"/>
      <c r="QN218" s="12"/>
      <c r="QO218" s="12"/>
      <c r="QP218" s="12"/>
      <c r="QQ218" s="12"/>
      <c r="QR218" s="12"/>
      <c r="QS218" s="12"/>
      <c r="QT218" s="12"/>
      <c r="QU218" s="12"/>
      <c r="QV218" s="12"/>
      <c r="QW218" s="12"/>
      <c r="QX218" s="12"/>
      <c r="QY218" s="12"/>
      <c r="QZ218" s="12"/>
      <c r="RA218" s="12"/>
      <c r="RB218" s="12"/>
      <c r="RC218" s="12"/>
      <c r="RD218" s="12"/>
      <c r="RE218" s="12"/>
      <c r="RF218" s="12"/>
      <c r="RG218" s="12"/>
      <c r="RH218" s="12"/>
      <c r="RI218" s="12"/>
      <c r="RJ218" s="12"/>
      <c r="RK218" s="12"/>
      <c r="RL218" s="12"/>
      <c r="RM218" s="12"/>
      <c r="RN218" s="12"/>
      <c r="RO218" s="12"/>
      <c r="RP218" s="12"/>
      <c r="RQ218" s="12"/>
      <c r="RR218" s="12"/>
      <c r="RS218" s="12"/>
      <c r="RT218" s="12"/>
      <c r="RU218" s="12"/>
      <c r="RV218" s="12"/>
      <c r="RW218" s="12"/>
      <c r="RX218" s="12"/>
      <c r="RY218" s="12"/>
      <c r="RZ218" s="12"/>
      <c r="SA218" s="12"/>
      <c r="SB218" s="12"/>
      <c r="SC218" s="12"/>
      <c r="SD218" s="12"/>
      <c r="SE218" s="12"/>
      <c r="SF218" s="12"/>
      <c r="SG218" s="12"/>
      <c r="SH218" s="12"/>
      <c r="SI218" s="12"/>
      <c r="SJ218" s="12"/>
      <c r="SK218" s="12"/>
      <c r="SL218" s="12"/>
      <c r="SM218" s="12"/>
      <c r="SN218" s="12"/>
      <c r="SO218" s="12"/>
      <c r="SP218" s="12"/>
      <c r="SQ218" s="12"/>
      <c r="SR218" s="12"/>
      <c r="SS218" s="12"/>
      <c r="ST218" s="12"/>
      <c r="SU218" s="12"/>
      <c r="SV218" s="12"/>
      <c r="SW218" s="12"/>
      <c r="SX218" s="12"/>
      <c r="SY218" s="12"/>
      <c r="SZ218" s="12"/>
      <c r="TA218" s="12"/>
      <c r="TB218" s="12"/>
      <c r="TC218" s="12"/>
      <c r="TD218" s="12"/>
      <c r="TE218" s="12"/>
      <c r="TF218" s="12"/>
      <c r="TG218" s="12"/>
      <c r="TH218" s="12"/>
      <c r="TI218" s="12"/>
      <c r="TJ218" s="12"/>
      <c r="TK218" s="12"/>
      <c r="TL218" s="12"/>
      <c r="TM218" s="12"/>
      <c r="TN218" s="12"/>
      <c r="TO218" s="12"/>
      <c r="TP218" s="12"/>
      <c r="TQ218" s="12"/>
      <c r="TR218" s="12"/>
      <c r="TS218" s="12"/>
      <c r="TT218" s="12"/>
      <c r="TU218" s="12"/>
      <c r="TV218" s="12"/>
      <c r="TW218" s="12"/>
      <c r="TX218" s="12"/>
      <c r="TY218" s="12"/>
      <c r="TZ218" s="12"/>
      <c r="UA218" s="12"/>
      <c r="UB218" s="12"/>
      <c r="UC218" s="12"/>
      <c r="UD218" s="12"/>
      <c r="UE218" s="12"/>
      <c r="UF218" s="12"/>
      <c r="UG218" s="12"/>
      <c r="UH218" s="12"/>
      <c r="UI218" s="12"/>
      <c r="UJ218" s="12"/>
      <c r="UK218" s="12"/>
      <c r="UL218" s="12"/>
      <c r="UM218" s="12"/>
      <c r="UN218" s="12"/>
      <c r="UO218" s="12"/>
      <c r="UP218" s="12"/>
      <c r="UQ218" s="12"/>
      <c r="UR218" s="12"/>
      <c r="US218" s="12"/>
      <c r="UT218" s="12"/>
      <c r="UU218" s="12"/>
      <c r="UV218" s="12"/>
      <c r="UW218" s="12"/>
      <c r="UX218" s="12"/>
      <c r="UY218" s="12"/>
      <c r="UZ218" s="12"/>
      <c r="VA218" s="12"/>
      <c r="VB218" s="12"/>
      <c r="VC218" s="12"/>
      <c r="VD218" s="12"/>
      <c r="VE218" s="12"/>
      <c r="VF218" s="12"/>
      <c r="VG218" s="12"/>
      <c r="VH218" s="12"/>
      <c r="VI218" s="12"/>
      <c r="VJ218" s="12"/>
      <c r="VK218" s="12"/>
      <c r="VL218" s="12"/>
      <c r="VM218" s="12"/>
      <c r="VN218" s="12"/>
      <c r="VO218" s="12"/>
      <c r="VP218" s="12"/>
      <c r="VQ218" s="12"/>
      <c r="VR218" s="12"/>
      <c r="VS218" s="12"/>
      <c r="VT218" s="12"/>
      <c r="VU218" s="12"/>
      <c r="VV218" s="12"/>
      <c r="VW218" s="12"/>
      <c r="VX218" s="12"/>
      <c r="VY218" s="12"/>
      <c r="VZ218" s="12"/>
      <c r="WA218" s="12"/>
      <c r="WB218" s="12"/>
      <c r="WC218" s="12"/>
      <c r="WD218" s="12"/>
      <c r="WE218" s="12"/>
      <c r="WF218" s="12"/>
      <c r="WG218" s="12"/>
      <c r="WH218" s="12"/>
      <c r="WI218" s="12"/>
      <c r="WJ218" s="12"/>
      <c r="WK218" s="12"/>
      <c r="WL218" s="12"/>
      <c r="WM218" s="12"/>
      <c r="WN218" s="12"/>
      <c r="WO218" s="12"/>
      <c r="WP218" s="12"/>
      <c r="WQ218" s="12"/>
      <c r="WR218" s="12"/>
      <c r="WS218" s="12"/>
      <c r="WT218" s="12"/>
      <c r="WU218" s="12"/>
      <c r="WV218" s="12"/>
      <c r="WW218" s="12"/>
      <c r="WX218" s="12"/>
      <c r="WY218" s="12"/>
      <c r="WZ218" s="12"/>
      <c r="XA218" s="12"/>
      <c r="XB218" s="12"/>
      <c r="XC218" s="12"/>
      <c r="XD218" s="12"/>
      <c r="XE218" s="12"/>
      <c r="XF218" s="12"/>
      <c r="XG218" s="12"/>
      <c r="XH218" s="12"/>
      <c r="XI218" s="12"/>
      <c r="XJ218" s="12"/>
      <c r="XK218" s="12"/>
      <c r="XL218" s="12"/>
      <c r="XM218" s="12"/>
      <c r="XN218" s="12"/>
      <c r="XO218" s="12"/>
      <c r="XP218" s="12"/>
      <c r="XQ218" s="12"/>
      <c r="XR218" s="12"/>
      <c r="XS218" s="12"/>
      <c r="XT218" s="12"/>
      <c r="XU218" s="12"/>
      <c r="XV218" s="12"/>
      <c r="XW218" s="12"/>
      <c r="XX218" s="12"/>
      <c r="XY218" s="12"/>
      <c r="XZ218" s="12"/>
      <c r="YA218" s="12"/>
      <c r="YB218" s="12"/>
      <c r="YC218" s="12"/>
      <c r="YD218" s="12"/>
      <c r="YE218" s="12"/>
      <c r="YF218" s="12"/>
      <c r="YG218" s="12"/>
      <c r="YH218" s="12"/>
      <c r="YI218" s="12"/>
      <c r="YJ218" s="12"/>
      <c r="YK218" s="12"/>
      <c r="YL218" s="12"/>
      <c r="YM218" s="12"/>
      <c r="YN218" s="12"/>
      <c r="YO218" s="12"/>
      <c r="YP218" s="12"/>
      <c r="YQ218" s="12"/>
      <c r="YR218" s="12"/>
      <c r="YS218" s="12"/>
      <c r="YT218" s="12"/>
      <c r="YU218" s="12"/>
      <c r="YV218" s="12"/>
      <c r="YW218" s="12"/>
      <c r="YX218" s="12"/>
      <c r="YY218" s="12"/>
      <c r="YZ218" s="12"/>
      <c r="ZA218" s="12"/>
      <c r="ZB218" s="12"/>
      <c r="ZC218" s="12"/>
      <c r="ZD218" s="12"/>
      <c r="ZE218" s="12"/>
      <c r="ZF218" s="12"/>
      <c r="ZG218" s="12"/>
      <c r="ZH218" s="12"/>
      <c r="ZI218" s="12"/>
      <c r="ZJ218" s="12"/>
      <c r="ZK218" s="12"/>
      <c r="ZL218" s="12"/>
      <c r="ZM218" s="12"/>
      <c r="ZN218" s="12"/>
      <c r="ZO218" s="12"/>
      <c r="ZP218" s="12"/>
      <c r="ZQ218" s="12"/>
      <c r="ZR218" s="12"/>
      <c r="ZS218" s="12"/>
      <c r="ZT218" s="12"/>
      <c r="ZU218" s="12"/>
      <c r="ZV218" s="12"/>
      <c r="ZW218" s="12"/>
      <c r="ZX218" s="12"/>
      <c r="ZY218" s="12"/>
      <c r="ZZ218" s="12"/>
      <c r="AAA218" s="12"/>
      <c r="AAB218" s="12"/>
      <c r="AAC218" s="12"/>
      <c r="AAD218" s="12"/>
      <c r="AAE218" s="12"/>
      <c r="AAF218" s="12"/>
      <c r="AAG218" s="12"/>
      <c r="AAH218" s="12"/>
      <c r="AAI218" s="12"/>
      <c r="AAJ218" s="12"/>
      <c r="AAK218" s="12"/>
      <c r="AAL218" s="12"/>
      <c r="AAM218" s="12"/>
      <c r="AAN218" s="12"/>
      <c r="AAO218" s="12"/>
      <c r="AAP218" s="12"/>
      <c r="AAQ218" s="12"/>
      <c r="AAR218" s="12"/>
      <c r="AAS218" s="12"/>
      <c r="AAT218" s="12"/>
      <c r="AAU218" s="12"/>
      <c r="AAV218" s="12"/>
      <c r="AAW218" s="12"/>
      <c r="AAX218" s="12"/>
      <c r="AAY218" s="12"/>
      <c r="AAZ218" s="12"/>
      <c r="ABA218" s="12"/>
      <c r="ABB218" s="12"/>
      <c r="ABC218" s="12"/>
      <c r="ABD218" s="12"/>
      <c r="ABE218" s="12"/>
      <c r="ABF218" s="12"/>
      <c r="ABG218" s="12"/>
      <c r="ABH218" s="12"/>
      <c r="ABI218" s="12"/>
      <c r="ABJ218" s="12"/>
      <c r="ABK218" s="12"/>
      <c r="ABL218" s="12"/>
      <c r="ABM218" s="12"/>
      <c r="ABN218" s="12"/>
      <c r="ABO218" s="12"/>
      <c r="ABP218" s="12"/>
      <c r="ABQ218" s="12"/>
      <c r="ABR218" s="12"/>
      <c r="ABS218" s="12"/>
      <c r="ABT218" s="12"/>
      <c r="ABU218" s="12"/>
      <c r="ABV218" s="12"/>
      <c r="ABW218" s="12"/>
      <c r="ABX218" s="12"/>
      <c r="ABY218" s="12"/>
      <c r="ABZ218" s="12"/>
      <c r="ACA218" s="12"/>
      <c r="ACB218" s="12"/>
      <c r="ACC218" s="12"/>
      <c r="ACD218" s="12"/>
      <c r="ACE218" s="12"/>
      <c r="ACF218" s="12"/>
      <c r="ACG218" s="12"/>
      <c r="ACH218" s="12"/>
      <c r="ACI218" s="12"/>
      <c r="ACJ218" s="12"/>
      <c r="ACK218" s="12"/>
      <c r="ACL218" s="12"/>
      <c r="ACM218" s="12"/>
      <c r="ACN218" s="12"/>
      <c r="ACO218" s="12"/>
      <c r="ACP218" s="12"/>
      <c r="ACQ218" s="12"/>
      <c r="ACR218" s="12"/>
      <c r="ACS218" s="12"/>
      <c r="ACT218" s="12"/>
      <c r="ACU218" s="12"/>
      <c r="ACV218" s="12"/>
      <c r="ACW218" s="12"/>
      <c r="ACX218" s="12"/>
      <c r="ACY218" s="12"/>
      <c r="ACZ218" s="12"/>
      <c r="ADA218" s="12"/>
      <c r="ADB218" s="12"/>
      <c r="ADC218" s="12"/>
      <c r="ADD218" s="12"/>
      <c r="ADE218" s="12"/>
      <c r="ADF218" s="12"/>
      <c r="ADG218" s="12"/>
      <c r="ADH218" s="12"/>
      <c r="ADI218" s="12"/>
      <c r="ADJ218" s="12"/>
      <c r="ADK218" s="12"/>
      <c r="ADL218" s="12"/>
      <c r="ADM218" s="12"/>
      <c r="ADN218" s="12"/>
      <c r="ADO218" s="12"/>
      <c r="ADP218" s="12"/>
      <c r="ADQ218" s="12"/>
      <c r="ADR218" s="12"/>
      <c r="ADS218" s="12"/>
      <c r="ADT218" s="12"/>
      <c r="ADU218" s="12"/>
      <c r="ADV218" s="12"/>
      <c r="ADW218" s="12"/>
      <c r="ADX218" s="12"/>
      <c r="ADY218" s="12"/>
      <c r="ADZ218" s="12"/>
      <c r="AEA218" s="12"/>
      <c r="AEB218" s="12"/>
      <c r="AEC218" s="12"/>
      <c r="AED218" s="12"/>
      <c r="AEE218" s="12"/>
      <c r="AEF218" s="12"/>
      <c r="AEG218" s="12"/>
      <c r="AEH218" s="12"/>
      <c r="AEI218" s="12"/>
      <c r="AEJ218" s="12"/>
      <c r="AEK218" s="12"/>
      <c r="AEL218" s="12"/>
      <c r="AEM218" s="12"/>
      <c r="AEN218" s="12"/>
      <c r="AEO218" s="12"/>
      <c r="AEP218" s="12"/>
      <c r="AEQ218" s="12"/>
      <c r="AER218" s="12"/>
      <c r="AES218" s="12"/>
      <c r="AET218" s="12"/>
      <c r="AEU218" s="12"/>
      <c r="AEV218" s="12"/>
      <c r="AEW218" s="12"/>
      <c r="AEX218" s="12"/>
      <c r="AEY218" s="12"/>
      <c r="AEZ218" s="12"/>
      <c r="AFA218" s="12"/>
      <c r="AFB218" s="12"/>
      <c r="AFC218" s="12"/>
      <c r="AFD218" s="12"/>
      <c r="AFE218" s="12"/>
      <c r="AFF218" s="12"/>
      <c r="AFG218" s="12"/>
      <c r="AFH218" s="12"/>
      <c r="AFI218" s="12"/>
      <c r="AFJ218" s="12"/>
      <c r="AFK218" s="12"/>
      <c r="AFL218" s="12"/>
      <c r="AFM218" s="12"/>
      <c r="AFN218" s="12"/>
      <c r="AFO218" s="12"/>
      <c r="AFP218" s="12"/>
      <c r="AFQ218" s="12"/>
      <c r="AFR218" s="12"/>
      <c r="AFS218" s="12"/>
      <c r="AFT218" s="12"/>
      <c r="AFU218" s="12"/>
      <c r="AFV218" s="12"/>
      <c r="AFW218" s="12"/>
      <c r="AFX218" s="12"/>
      <c r="AFY218" s="12"/>
      <c r="AFZ218" s="12"/>
      <c r="AGA218" s="12"/>
      <c r="AGB218" s="12"/>
      <c r="AGC218" s="12"/>
      <c r="AGD218" s="12"/>
      <c r="AGE218" s="12"/>
      <c r="AGF218" s="12"/>
      <c r="AGG218" s="12"/>
      <c r="AGH218" s="12"/>
      <c r="AGI218" s="12"/>
      <c r="AGJ218" s="12"/>
      <c r="AGK218" s="12"/>
      <c r="AGL218" s="12"/>
      <c r="AGM218" s="12"/>
      <c r="AGN218" s="12"/>
      <c r="AGO218" s="12"/>
      <c r="AGP218" s="12"/>
      <c r="AGQ218" s="12"/>
      <c r="AGR218" s="12"/>
      <c r="AGS218" s="12"/>
      <c r="AGT218" s="12"/>
      <c r="AGU218" s="12"/>
      <c r="AGV218" s="12"/>
      <c r="AGW218" s="12"/>
      <c r="AGX218" s="12"/>
      <c r="AGY218" s="12"/>
      <c r="AGZ218" s="12"/>
      <c r="AHA218" s="12"/>
      <c r="AHB218" s="12"/>
      <c r="AHC218" s="12"/>
      <c r="AHD218" s="12"/>
      <c r="AHE218" s="12"/>
      <c r="AHF218" s="12"/>
      <c r="AHG218" s="12"/>
      <c r="AHH218" s="12"/>
      <c r="AHI218" s="12"/>
      <c r="AHJ218" s="12"/>
      <c r="AHK218" s="12"/>
      <c r="AHL218" s="12"/>
      <c r="AHM218" s="12"/>
      <c r="AHN218" s="12"/>
      <c r="AHO218" s="12"/>
      <c r="AHP218" s="12"/>
      <c r="AHQ218" s="12"/>
      <c r="AHR218" s="12"/>
      <c r="AHS218" s="12"/>
      <c r="AHT218" s="12"/>
      <c r="AHU218" s="12"/>
      <c r="AHV218" s="12"/>
      <c r="AHW218" s="12"/>
      <c r="AHX218" s="12"/>
      <c r="AHY218" s="12"/>
      <c r="AHZ218" s="12"/>
      <c r="AIA218" s="12"/>
      <c r="AIB218" s="12"/>
      <c r="AIC218" s="12"/>
      <c r="AID218" s="12"/>
      <c r="AIE218" s="12"/>
      <c r="AIF218" s="12"/>
      <c r="AIG218" s="12"/>
      <c r="AIH218" s="12"/>
      <c r="AII218" s="12"/>
      <c r="AIJ218" s="12"/>
      <c r="AIK218" s="12"/>
      <c r="AIL218" s="12"/>
      <c r="AIM218" s="12"/>
      <c r="AIN218" s="12"/>
      <c r="AIO218" s="12"/>
      <c r="AIP218" s="12"/>
      <c r="AIQ218" s="12"/>
      <c r="AIR218" s="12"/>
      <c r="AIS218" s="12"/>
      <c r="AIT218" s="12"/>
      <c r="AIU218" s="12"/>
      <c r="AIV218" s="12"/>
      <c r="AIW218" s="12"/>
      <c r="AIX218" s="12"/>
      <c r="AIY218" s="12"/>
      <c r="AIZ218" s="12"/>
      <c r="AJA218" s="12"/>
      <c r="AJB218" s="12"/>
      <c r="AJC218" s="12"/>
      <c r="AJD218" s="12"/>
      <c r="AJE218" s="12"/>
      <c r="AJF218" s="12"/>
      <c r="AJG218" s="12"/>
      <c r="AJH218" s="12"/>
      <c r="AJI218" s="12"/>
      <c r="AJJ218" s="12"/>
      <c r="AJK218" s="12"/>
      <c r="AJL218" s="12"/>
      <c r="AJM218" s="12"/>
      <c r="AJN218" s="12"/>
      <c r="AJO218" s="12"/>
      <c r="AJP218" s="12"/>
      <c r="AJQ218" s="12"/>
      <c r="AJR218" s="12"/>
      <c r="AJS218" s="12"/>
      <c r="AJT218" s="12"/>
      <c r="AJU218" s="12"/>
      <c r="AJV218" s="12"/>
      <c r="AJW218" s="12"/>
      <c r="AJX218" s="12"/>
      <c r="AJY218" s="12"/>
      <c r="AJZ218" s="12"/>
      <c r="AKA218" s="12"/>
      <c r="AKB218" s="12"/>
      <c r="AKC218" s="12"/>
      <c r="AKD218" s="12"/>
      <c r="AKE218" s="12"/>
      <c r="AKF218" s="12"/>
      <c r="AKG218" s="12"/>
      <c r="AKH218" s="12"/>
      <c r="AKI218" s="12"/>
      <c r="AKJ218" s="12"/>
      <c r="AKK218" s="12"/>
      <c r="AKL218" s="12"/>
      <c r="AKM218" s="12"/>
      <c r="AKN218" s="12"/>
      <c r="AKO218" s="12"/>
      <c r="AKP218" s="12"/>
      <c r="AKQ218" s="12"/>
      <c r="AKR218" s="12"/>
      <c r="AKS218" s="12"/>
      <c r="AKT218" s="12"/>
      <c r="AKU218" s="12"/>
      <c r="AKV218" s="12"/>
      <c r="AKW218" s="12"/>
      <c r="AKX218" s="12"/>
      <c r="AKY218" s="12"/>
      <c r="AKZ218" s="12"/>
      <c r="ALA218" s="12"/>
      <c r="ALB218" s="12"/>
      <c r="ALC218" s="12"/>
      <c r="ALD218" s="12"/>
      <c r="ALE218" s="12"/>
      <c r="ALF218" s="12"/>
      <c r="ALG218" s="12"/>
      <c r="ALH218" s="12"/>
      <c r="ALI218" s="12"/>
      <c r="ALJ218" s="12"/>
      <c r="ALK218" s="12"/>
      <c r="ALL218" s="12"/>
      <c r="ALM218" s="12"/>
      <c r="ALN218" s="12"/>
      <c r="ALO218" s="12"/>
      <c r="ALP218" s="12"/>
      <c r="ALQ218" s="12"/>
      <c r="ALR218" s="12"/>
      <c r="ALS218" s="12"/>
      <c r="ALT218" s="12"/>
      <c r="ALU218" s="12"/>
      <c r="ALV218" s="12"/>
      <c r="ALW218" s="12"/>
      <c r="ALX218" s="12"/>
      <c r="ALY218" s="12"/>
      <c r="ALZ218" s="12"/>
      <c r="AMA218" s="12"/>
      <c r="AMB218" s="12"/>
      <c r="AMC218" s="12"/>
      <c r="AMD218" s="12"/>
      <c r="AME218" s="12"/>
      <c r="AMF218" s="12"/>
      <c r="AMG218" s="12"/>
      <c r="AMH218" s="12"/>
      <c r="AMI218" s="12"/>
    </row>
    <row r="219" spans="1:1023" s="13" customFormat="1" x14ac:dyDescent="0.2">
      <c r="A219" s="12"/>
      <c r="B219" s="93"/>
      <c r="C219" s="79"/>
      <c r="D219" s="100"/>
      <c r="E219" s="171"/>
      <c r="F219" s="37"/>
      <c r="G219" s="205"/>
      <c r="H219" s="37"/>
      <c r="I219" s="283"/>
      <c r="J219" s="6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c r="AR219" s="12"/>
      <c r="AS219" s="12"/>
      <c r="AT219" s="12"/>
      <c r="AU219" s="12"/>
      <c r="AV219" s="12"/>
      <c r="AW219" s="12"/>
      <c r="AX219" s="12"/>
      <c r="AY219" s="12"/>
      <c r="AZ219" s="12"/>
      <c r="BA219" s="12"/>
      <c r="BB219" s="12"/>
      <c r="BC219" s="12"/>
      <c r="BD219" s="12"/>
      <c r="BE219" s="12"/>
      <c r="BF219" s="12"/>
      <c r="BG219" s="12"/>
      <c r="BH219" s="12"/>
      <c r="BI219" s="12"/>
      <c r="BJ219" s="12"/>
      <c r="BK219" s="12"/>
      <c r="BL219" s="12"/>
      <c r="BM219" s="12"/>
      <c r="BN219" s="12"/>
      <c r="BO219" s="12"/>
      <c r="BP219" s="12"/>
      <c r="BQ219" s="12"/>
      <c r="BR219" s="12"/>
      <c r="BS219" s="12"/>
      <c r="BT219" s="12"/>
      <c r="BU219" s="12"/>
      <c r="BV219" s="12"/>
      <c r="BW219" s="12"/>
      <c r="BX219" s="12"/>
      <c r="BY219" s="12"/>
      <c r="BZ219" s="12"/>
      <c r="CA219" s="12"/>
      <c r="CB219" s="12"/>
      <c r="CC219" s="12"/>
      <c r="CD219" s="12"/>
      <c r="CE219" s="12"/>
      <c r="CF219" s="12"/>
      <c r="CG219" s="12"/>
      <c r="CH219" s="12"/>
      <c r="CI219" s="12"/>
      <c r="CJ219" s="12"/>
      <c r="CK219" s="12"/>
      <c r="CL219" s="12"/>
      <c r="CM219" s="12"/>
      <c r="CN219" s="12"/>
      <c r="CO219" s="12"/>
      <c r="CP219" s="12"/>
      <c r="CQ219" s="12"/>
      <c r="CR219" s="12"/>
      <c r="CS219" s="12"/>
      <c r="CT219" s="12"/>
      <c r="CU219" s="12"/>
      <c r="CV219" s="12"/>
      <c r="CW219" s="12"/>
      <c r="CX219" s="12"/>
      <c r="CY219" s="12"/>
      <c r="CZ219" s="12"/>
      <c r="DA219" s="12"/>
      <c r="DB219" s="12"/>
      <c r="DC219" s="12"/>
      <c r="DD219" s="12"/>
      <c r="DE219" s="12"/>
      <c r="DF219" s="12"/>
      <c r="DG219" s="12"/>
      <c r="DH219" s="12"/>
      <c r="DI219" s="12"/>
      <c r="DJ219" s="12"/>
      <c r="DK219" s="12"/>
      <c r="DL219" s="12"/>
      <c r="DM219" s="12"/>
      <c r="DN219" s="12"/>
      <c r="DO219" s="12"/>
      <c r="DP219" s="12"/>
      <c r="DQ219" s="12"/>
      <c r="DR219" s="12"/>
      <c r="DS219" s="12"/>
      <c r="DT219" s="12"/>
      <c r="DU219" s="12"/>
      <c r="DV219" s="12"/>
      <c r="DW219" s="12"/>
      <c r="DX219" s="12"/>
      <c r="DY219" s="12"/>
      <c r="DZ219" s="12"/>
      <c r="EA219" s="12"/>
      <c r="EB219" s="12"/>
      <c r="EC219" s="12"/>
      <c r="ED219" s="12"/>
      <c r="EE219" s="12"/>
      <c r="EF219" s="12"/>
      <c r="EG219" s="12"/>
      <c r="EH219" s="12"/>
      <c r="EI219" s="12"/>
      <c r="EJ219" s="12"/>
      <c r="EK219" s="12"/>
      <c r="EL219" s="12"/>
      <c r="EM219" s="12"/>
      <c r="EN219" s="12"/>
      <c r="EO219" s="12"/>
      <c r="EP219" s="12"/>
      <c r="EQ219" s="12"/>
      <c r="ER219" s="12"/>
      <c r="ES219" s="12"/>
      <c r="ET219" s="12"/>
      <c r="EU219" s="12"/>
      <c r="EV219" s="12"/>
      <c r="EW219" s="12"/>
      <c r="EX219" s="12"/>
      <c r="EY219" s="12"/>
      <c r="EZ219" s="12"/>
      <c r="FA219" s="12"/>
      <c r="FB219" s="12"/>
      <c r="FC219" s="12"/>
      <c r="FD219" s="12"/>
      <c r="FE219" s="12"/>
      <c r="FF219" s="12"/>
      <c r="FG219" s="12"/>
      <c r="FH219" s="12"/>
      <c r="FI219" s="12"/>
      <c r="FJ219" s="12"/>
      <c r="FK219" s="12"/>
      <c r="FL219" s="12"/>
      <c r="FM219" s="12"/>
      <c r="FN219" s="12"/>
      <c r="FO219" s="12"/>
      <c r="FP219" s="12"/>
      <c r="FQ219" s="12"/>
      <c r="FR219" s="12"/>
      <c r="FS219" s="12"/>
      <c r="FT219" s="12"/>
      <c r="FU219" s="12"/>
      <c r="FV219" s="12"/>
      <c r="FW219" s="12"/>
      <c r="FX219" s="12"/>
      <c r="FY219" s="12"/>
      <c r="FZ219" s="12"/>
      <c r="GA219" s="12"/>
      <c r="GB219" s="12"/>
      <c r="GC219" s="12"/>
      <c r="GD219" s="12"/>
      <c r="GE219" s="12"/>
      <c r="GF219" s="12"/>
      <c r="GG219" s="12"/>
      <c r="GH219" s="12"/>
      <c r="GI219" s="12"/>
      <c r="GJ219" s="12"/>
      <c r="GK219" s="12"/>
      <c r="GL219" s="12"/>
      <c r="GM219" s="12"/>
      <c r="GN219" s="12"/>
      <c r="GO219" s="12"/>
      <c r="GP219" s="12"/>
      <c r="GQ219" s="12"/>
      <c r="GR219" s="12"/>
      <c r="GS219" s="12"/>
      <c r="GT219" s="12"/>
      <c r="GU219" s="12"/>
      <c r="GV219" s="12"/>
      <c r="GW219" s="12"/>
      <c r="GX219" s="12"/>
      <c r="GY219" s="12"/>
      <c r="GZ219" s="12"/>
      <c r="HA219" s="12"/>
      <c r="HB219" s="12"/>
      <c r="HC219" s="12"/>
      <c r="HD219" s="12"/>
      <c r="HE219" s="12"/>
      <c r="HF219" s="12"/>
      <c r="HG219" s="12"/>
      <c r="HH219" s="12"/>
      <c r="HI219" s="12"/>
      <c r="HJ219" s="12"/>
      <c r="HK219" s="12"/>
      <c r="HL219" s="12"/>
      <c r="HM219" s="12"/>
      <c r="HN219" s="12"/>
      <c r="HO219" s="12"/>
      <c r="HP219" s="12"/>
      <c r="HQ219" s="12"/>
      <c r="HR219" s="12"/>
      <c r="HS219" s="12"/>
      <c r="HT219" s="12"/>
      <c r="HU219" s="12"/>
      <c r="HV219" s="12"/>
      <c r="HW219" s="12"/>
      <c r="HX219" s="12"/>
      <c r="HY219" s="12"/>
      <c r="HZ219" s="12"/>
      <c r="IA219" s="12"/>
      <c r="IB219" s="12"/>
      <c r="IC219" s="12"/>
      <c r="ID219" s="12"/>
      <c r="IE219" s="12"/>
      <c r="IF219" s="12"/>
      <c r="IG219" s="12"/>
      <c r="IH219" s="12"/>
      <c r="II219" s="12"/>
      <c r="IJ219" s="12"/>
      <c r="IK219" s="12"/>
      <c r="IL219" s="12"/>
      <c r="IM219" s="12"/>
      <c r="IN219" s="12"/>
      <c r="IO219" s="12"/>
      <c r="IP219" s="12"/>
      <c r="IQ219" s="12"/>
      <c r="IR219" s="12"/>
      <c r="IS219" s="12"/>
      <c r="IT219" s="12"/>
      <c r="IU219" s="12"/>
      <c r="IV219" s="12"/>
      <c r="IW219" s="12"/>
      <c r="IX219" s="12"/>
      <c r="IY219" s="12"/>
      <c r="IZ219" s="12"/>
      <c r="JA219" s="12"/>
      <c r="JB219" s="12"/>
      <c r="JC219" s="12"/>
      <c r="JD219" s="12"/>
      <c r="JE219" s="12"/>
      <c r="JF219" s="12"/>
      <c r="JG219" s="12"/>
      <c r="JH219" s="12"/>
      <c r="JI219" s="12"/>
      <c r="JJ219" s="12"/>
      <c r="JK219" s="12"/>
      <c r="JL219" s="12"/>
      <c r="JM219" s="12"/>
      <c r="JN219" s="12"/>
      <c r="JO219" s="12"/>
      <c r="JP219" s="12"/>
      <c r="JQ219" s="12"/>
      <c r="JR219" s="12"/>
      <c r="JS219" s="12"/>
      <c r="JT219" s="12"/>
      <c r="JU219" s="12"/>
      <c r="JV219" s="12"/>
      <c r="JW219" s="12"/>
      <c r="JX219" s="12"/>
      <c r="JY219" s="12"/>
      <c r="JZ219" s="12"/>
      <c r="KA219" s="12"/>
      <c r="KB219" s="12"/>
      <c r="KC219" s="12"/>
      <c r="KD219" s="12"/>
      <c r="KE219" s="12"/>
      <c r="KF219" s="12"/>
      <c r="KG219" s="12"/>
      <c r="KH219" s="12"/>
      <c r="KI219" s="12"/>
      <c r="KJ219" s="12"/>
      <c r="KK219" s="12"/>
      <c r="KL219" s="12"/>
      <c r="KM219" s="12"/>
      <c r="KN219" s="12"/>
      <c r="KO219" s="12"/>
      <c r="KP219" s="12"/>
      <c r="KQ219" s="12"/>
      <c r="KR219" s="12"/>
      <c r="KS219" s="12"/>
      <c r="KT219" s="12"/>
      <c r="KU219" s="12"/>
      <c r="KV219" s="12"/>
      <c r="KW219" s="12"/>
      <c r="KX219" s="12"/>
      <c r="KY219" s="12"/>
      <c r="KZ219" s="12"/>
      <c r="LA219" s="12"/>
      <c r="LB219" s="12"/>
      <c r="LC219" s="12"/>
      <c r="LD219" s="12"/>
      <c r="LE219" s="12"/>
      <c r="LF219" s="12"/>
      <c r="LG219" s="12"/>
      <c r="LH219" s="12"/>
      <c r="LI219" s="12"/>
      <c r="LJ219" s="12"/>
      <c r="LK219" s="12"/>
      <c r="LL219" s="12"/>
      <c r="LM219" s="12"/>
      <c r="LN219" s="12"/>
      <c r="LO219" s="12"/>
      <c r="LP219" s="12"/>
      <c r="LQ219" s="12"/>
      <c r="LR219" s="12"/>
      <c r="LS219" s="12"/>
      <c r="LT219" s="12"/>
      <c r="LU219" s="12"/>
      <c r="LV219" s="12"/>
      <c r="LW219" s="12"/>
      <c r="LX219" s="12"/>
      <c r="LY219" s="12"/>
      <c r="LZ219" s="12"/>
      <c r="MA219" s="12"/>
      <c r="MB219" s="12"/>
      <c r="MC219" s="12"/>
      <c r="MD219" s="12"/>
      <c r="ME219" s="12"/>
      <c r="MF219" s="12"/>
      <c r="MG219" s="12"/>
      <c r="MH219" s="12"/>
      <c r="MI219" s="12"/>
      <c r="MJ219" s="12"/>
      <c r="MK219" s="12"/>
      <c r="ML219" s="12"/>
      <c r="MM219" s="12"/>
      <c r="MN219" s="12"/>
      <c r="MO219" s="12"/>
      <c r="MP219" s="12"/>
      <c r="MQ219" s="12"/>
      <c r="MR219" s="12"/>
      <c r="MS219" s="12"/>
      <c r="MT219" s="12"/>
      <c r="MU219" s="12"/>
      <c r="MV219" s="12"/>
      <c r="MW219" s="12"/>
      <c r="MX219" s="12"/>
      <c r="MY219" s="12"/>
      <c r="MZ219" s="12"/>
      <c r="NA219" s="12"/>
      <c r="NB219" s="12"/>
      <c r="NC219" s="12"/>
      <c r="ND219" s="12"/>
      <c r="NE219" s="12"/>
      <c r="NF219" s="12"/>
      <c r="NG219" s="12"/>
      <c r="NH219" s="12"/>
      <c r="NI219" s="12"/>
      <c r="NJ219" s="12"/>
      <c r="NK219" s="12"/>
      <c r="NL219" s="12"/>
      <c r="NM219" s="12"/>
      <c r="NN219" s="12"/>
      <c r="NO219" s="12"/>
      <c r="NP219" s="12"/>
      <c r="NQ219" s="12"/>
      <c r="NR219" s="12"/>
      <c r="NS219" s="12"/>
      <c r="NT219" s="12"/>
      <c r="NU219" s="12"/>
      <c r="NV219" s="12"/>
      <c r="NW219" s="12"/>
      <c r="NX219" s="12"/>
      <c r="NY219" s="12"/>
      <c r="NZ219" s="12"/>
      <c r="OA219" s="12"/>
      <c r="OB219" s="12"/>
      <c r="OC219" s="12"/>
      <c r="OD219" s="12"/>
      <c r="OE219" s="12"/>
      <c r="OF219" s="12"/>
      <c r="OG219" s="12"/>
      <c r="OH219" s="12"/>
      <c r="OI219" s="12"/>
      <c r="OJ219" s="12"/>
      <c r="OK219" s="12"/>
      <c r="OL219" s="12"/>
      <c r="OM219" s="12"/>
      <c r="ON219" s="12"/>
      <c r="OO219" s="12"/>
      <c r="OP219" s="12"/>
      <c r="OQ219" s="12"/>
      <c r="OR219" s="12"/>
      <c r="OS219" s="12"/>
      <c r="OT219" s="12"/>
      <c r="OU219" s="12"/>
      <c r="OV219" s="12"/>
      <c r="OW219" s="12"/>
      <c r="OX219" s="12"/>
      <c r="OY219" s="12"/>
      <c r="OZ219" s="12"/>
      <c r="PA219" s="12"/>
      <c r="PB219" s="12"/>
      <c r="PC219" s="12"/>
      <c r="PD219" s="12"/>
      <c r="PE219" s="12"/>
      <c r="PF219" s="12"/>
      <c r="PG219" s="12"/>
      <c r="PH219" s="12"/>
      <c r="PI219" s="12"/>
      <c r="PJ219" s="12"/>
      <c r="PK219" s="12"/>
      <c r="PL219" s="12"/>
      <c r="PM219" s="12"/>
      <c r="PN219" s="12"/>
      <c r="PO219" s="12"/>
      <c r="PP219" s="12"/>
      <c r="PQ219" s="12"/>
      <c r="PR219" s="12"/>
      <c r="PS219" s="12"/>
      <c r="PT219" s="12"/>
      <c r="PU219" s="12"/>
      <c r="PV219" s="12"/>
      <c r="PW219" s="12"/>
      <c r="PX219" s="12"/>
      <c r="PY219" s="12"/>
      <c r="PZ219" s="12"/>
      <c r="QA219" s="12"/>
      <c r="QB219" s="12"/>
      <c r="QC219" s="12"/>
      <c r="QD219" s="12"/>
      <c r="QE219" s="12"/>
      <c r="QF219" s="12"/>
      <c r="QG219" s="12"/>
      <c r="QH219" s="12"/>
      <c r="QI219" s="12"/>
      <c r="QJ219" s="12"/>
      <c r="QK219" s="12"/>
      <c r="QL219" s="12"/>
      <c r="QM219" s="12"/>
      <c r="QN219" s="12"/>
      <c r="QO219" s="12"/>
      <c r="QP219" s="12"/>
      <c r="QQ219" s="12"/>
      <c r="QR219" s="12"/>
      <c r="QS219" s="12"/>
      <c r="QT219" s="12"/>
      <c r="QU219" s="12"/>
      <c r="QV219" s="12"/>
      <c r="QW219" s="12"/>
      <c r="QX219" s="12"/>
      <c r="QY219" s="12"/>
      <c r="QZ219" s="12"/>
      <c r="RA219" s="12"/>
      <c r="RB219" s="12"/>
      <c r="RC219" s="12"/>
      <c r="RD219" s="12"/>
      <c r="RE219" s="12"/>
      <c r="RF219" s="12"/>
      <c r="RG219" s="12"/>
      <c r="RH219" s="12"/>
      <c r="RI219" s="12"/>
      <c r="RJ219" s="12"/>
      <c r="RK219" s="12"/>
      <c r="RL219" s="12"/>
      <c r="RM219" s="12"/>
      <c r="RN219" s="12"/>
      <c r="RO219" s="12"/>
      <c r="RP219" s="12"/>
      <c r="RQ219" s="12"/>
      <c r="RR219" s="12"/>
      <c r="RS219" s="12"/>
      <c r="RT219" s="12"/>
      <c r="RU219" s="12"/>
      <c r="RV219" s="12"/>
      <c r="RW219" s="12"/>
      <c r="RX219" s="12"/>
      <c r="RY219" s="12"/>
      <c r="RZ219" s="12"/>
      <c r="SA219" s="12"/>
      <c r="SB219" s="12"/>
      <c r="SC219" s="12"/>
      <c r="SD219" s="12"/>
      <c r="SE219" s="12"/>
      <c r="SF219" s="12"/>
      <c r="SG219" s="12"/>
      <c r="SH219" s="12"/>
      <c r="SI219" s="12"/>
      <c r="SJ219" s="12"/>
      <c r="SK219" s="12"/>
      <c r="SL219" s="12"/>
      <c r="SM219" s="12"/>
      <c r="SN219" s="12"/>
      <c r="SO219" s="12"/>
      <c r="SP219" s="12"/>
      <c r="SQ219" s="12"/>
      <c r="SR219" s="12"/>
      <c r="SS219" s="12"/>
      <c r="ST219" s="12"/>
      <c r="SU219" s="12"/>
      <c r="SV219" s="12"/>
      <c r="SW219" s="12"/>
      <c r="SX219" s="12"/>
      <c r="SY219" s="12"/>
      <c r="SZ219" s="12"/>
      <c r="TA219" s="12"/>
      <c r="TB219" s="12"/>
      <c r="TC219" s="12"/>
      <c r="TD219" s="12"/>
      <c r="TE219" s="12"/>
      <c r="TF219" s="12"/>
      <c r="TG219" s="12"/>
      <c r="TH219" s="12"/>
      <c r="TI219" s="12"/>
      <c r="TJ219" s="12"/>
      <c r="TK219" s="12"/>
      <c r="TL219" s="12"/>
      <c r="TM219" s="12"/>
      <c r="TN219" s="12"/>
      <c r="TO219" s="12"/>
      <c r="TP219" s="12"/>
      <c r="TQ219" s="12"/>
      <c r="TR219" s="12"/>
      <c r="TS219" s="12"/>
      <c r="TT219" s="12"/>
      <c r="TU219" s="12"/>
      <c r="TV219" s="12"/>
      <c r="TW219" s="12"/>
      <c r="TX219" s="12"/>
      <c r="TY219" s="12"/>
      <c r="TZ219" s="12"/>
      <c r="UA219" s="12"/>
      <c r="UB219" s="12"/>
      <c r="UC219" s="12"/>
      <c r="UD219" s="12"/>
      <c r="UE219" s="12"/>
      <c r="UF219" s="12"/>
      <c r="UG219" s="12"/>
      <c r="UH219" s="12"/>
      <c r="UI219" s="12"/>
      <c r="UJ219" s="12"/>
      <c r="UK219" s="12"/>
      <c r="UL219" s="12"/>
      <c r="UM219" s="12"/>
      <c r="UN219" s="12"/>
      <c r="UO219" s="12"/>
      <c r="UP219" s="12"/>
      <c r="UQ219" s="12"/>
      <c r="UR219" s="12"/>
      <c r="US219" s="12"/>
      <c r="UT219" s="12"/>
      <c r="UU219" s="12"/>
      <c r="UV219" s="12"/>
      <c r="UW219" s="12"/>
      <c r="UX219" s="12"/>
      <c r="UY219" s="12"/>
      <c r="UZ219" s="12"/>
      <c r="VA219" s="12"/>
      <c r="VB219" s="12"/>
      <c r="VC219" s="12"/>
      <c r="VD219" s="12"/>
      <c r="VE219" s="12"/>
      <c r="VF219" s="12"/>
      <c r="VG219" s="12"/>
      <c r="VH219" s="12"/>
      <c r="VI219" s="12"/>
      <c r="VJ219" s="12"/>
      <c r="VK219" s="12"/>
      <c r="VL219" s="12"/>
      <c r="VM219" s="12"/>
      <c r="VN219" s="12"/>
      <c r="VO219" s="12"/>
      <c r="VP219" s="12"/>
      <c r="VQ219" s="12"/>
      <c r="VR219" s="12"/>
      <c r="VS219" s="12"/>
      <c r="VT219" s="12"/>
      <c r="VU219" s="12"/>
      <c r="VV219" s="12"/>
      <c r="VW219" s="12"/>
      <c r="VX219" s="12"/>
      <c r="VY219" s="12"/>
      <c r="VZ219" s="12"/>
      <c r="WA219" s="12"/>
      <c r="WB219" s="12"/>
      <c r="WC219" s="12"/>
      <c r="WD219" s="12"/>
      <c r="WE219" s="12"/>
      <c r="WF219" s="12"/>
      <c r="WG219" s="12"/>
      <c r="WH219" s="12"/>
      <c r="WI219" s="12"/>
      <c r="WJ219" s="12"/>
      <c r="WK219" s="12"/>
      <c r="WL219" s="12"/>
      <c r="WM219" s="12"/>
      <c r="WN219" s="12"/>
      <c r="WO219" s="12"/>
      <c r="WP219" s="12"/>
      <c r="WQ219" s="12"/>
      <c r="WR219" s="12"/>
      <c r="WS219" s="12"/>
      <c r="WT219" s="12"/>
      <c r="WU219" s="12"/>
      <c r="WV219" s="12"/>
      <c r="WW219" s="12"/>
      <c r="WX219" s="12"/>
      <c r="WY219" s="12"/>
      <c r="WZ219" s="12"/>
      <c r="XA219" s="12"/>
      <c r="XB219" s="12"/>
      <c r="XC219" s="12"/>
      <c r="XD219" s="12"/>
      <c r="XE219" s="12"/>
      <c r="XF219" s="12"/>
      <c r="XG219" s="12"/>
      <c r="XH219" s="12"/>
      <c r="XI219" s="12"/>
      <c r="XJ219" s="12"/>
      <c r="XK219" s="12"/>
      <c r="XL219" s="12"/>
      <c r="XM219" s="12"/>
      <c r="XN219" s="12"/>
      <c r="XO219" s="12"/>
      <c r="XP219" s="12"/>
      <c r="XQ219" s="12"/>
      <c r="XR219" s="12"/>
      <c r="XS219" s="12"/>
      <c r="XT219" s="12"/>
      <c r="XU219" s="12"/>
      <c r="XV219" s="12"/>
      <c r="XW219" s="12"/>
      <c r="XX219" s="12"/>
      <c r="XY219" s="12"/>
      <c r="XZ219" s="12"/>
      <c r="YA219" s="12"/>
      <c r="YB219" s="12"/>
      <c r="YC219" s="12"/>
      <c r="YD219" s="12"/>
      <c r="YE219" s="12"/>
      <c r="YF219" s="12"/>
      <c r="YG219" s="12"/>
      <c r="YH219" s="12"/>
      <c r="YI219" s="12"/>
      <c r="YJ219" s="12"/>
      <c r="YK219" s="12"/>
      <c r="YL219" s="12"/>
      <c r="YM219" s="12"/>
      <c r="YN219" s="12"/>
      <c r="YO219" s="12"/>
      <c r="YP219" s="12"/>
      <c r="YQ219" s="12"/>
      <c r="YR219" s="12"/>
      <c r="YS219" s="12"/>
      <c r="YT219" s="12"/>
      <c r="YU219" s="12"/>
      <c r="YV219" s="12"/>
      <c r="YW219" s="12"/>
      <c r="YX219" s="12"/>
      <c r="YY219" s="12"/>
      <c r="YZ219" s="12"/>
      <c r="ZA219" s="12"/>
      <c r="ZB219" s="12"/>
      <c r="ZC219" s="12"/>
      <c r="ZD219" s="12"/>
      <c r="ZE219" s="12"/>
      <c r="ZF219" s="12"/>
      <c r="ZG219" s="12"/>
      <c r="ZH219" s="12"/>
      <c r="ZI219" s="12"/>
      <c r="ZJ219" s="12"/>
      <c r="ZK219" s="12"/>
      <c r="ZL219" s="12"/>
      <c r="ZM219" s="12"/>
      <c r="ZN219" s="12"/>
      <c r="ZO219" s="12"/>
      <c r="ZP219" s="12"/>
      <c r="ZQ219" s="12"/>
      <c r="ZR219" s="12"/>
      <c r="ZS219" s="12"/>
      <c r="ZT219" s="12"/>
      <c r="ZU219" s="12"/>
      <c r="ZV219" s="12"/>
      <c r="ZW219" s="12"/>
      <c r="ZX219" s="12"/>
      <c r="ZY219" s="12"/>
      <c r="ZZ219" s="12"/>
      <c r="AAA219" s="12"/>
      <c r="AAB219" s="12"/>
      <c r="AAC219" s="12"/>
      <c r="AAD219" s="12"/>
      <c r="AAE219" s="12"/>
      <c r="AAF219" s="12"/>
      <c r="AAG219" s="12"/>
      <c r="AAH219" s="12"/>
      <c r="AAI219" s="12"/>
      <c r="AAJ219" s="12"/>
      <c r="AAK219" s="12"/>
      <c r="AAL219" s="12"/>
      <c r="AAM219" s="12"/>
      <c r="AAN219" s="12"/>
      <c r="AAO219" s="12"/>
      <c r="AAP219" s="12"/>
      <c r="AAQ219" s="12"/>
      <c r="AAR219" s="12"/>
      <c r="AAS219" s="12"/>
      <c r="AAT219" s="12"/>
      <c r="AAU219" s="12"/>
      <c r="AAV219" s="12"/>
      <c r="AAW219" s="12"/>
      <c r="AAX219" s="12"/>
      <c r="AAY219" s="12"/>
      <c r="AAZ219" s="12"/>
      <c r="ABA219" s="12"/>
      <c r="ABB219" s="12"/>
      <c r="ABC219" s="12"/>
      <c r="ABD219" s="12"/>
      <c r="ABE219" s="12"/>
      <c r="ABF219" s="12"/>
      <c r="ABG219" s="12"/>
      <c r="ABH219" s="12"/>
      <c r="ABI219" s="12"/>
      <c r="ABJ219" s="12"/>
      <c r="ABK219" s="12"/>
      <c r="ABL219" s="12"/>
      <c r="ABM219" s="12"/>
      <c r="ABN219" s="12"/>
      <c r="ABO219" s="12"/>
      <c r="ABP219" s="12"/>
      <c r="ABQ219" s="12"/>
      <c r="ABR219" s="12"/>
      <c r="ABS219" s="12"/>
      <c r="ABT219" s="12"/>
      <c r="ABU219" s="12"/>
      <c r="ABV219" s="12"/>
      <c r="ABW219" s="12"/>
      <c r="ABX219" s="12"/>
      <c r="ABY219" s="12"/>
      <c r="ABZ219" s="12"/>
      <c r="ACA219" s="12"/>
      <c r="ACB219" s="12"/>
      <c r="ACC219" s="12"/>
      <c r="ACD219" s="12"/>
      <c r="ACE219" s="12"/>
      <c r="ACF219" s="12"/>
      <c r="ACG219" s="12"/>
      <c r="ACH219" s="12"/>
      <c r="ACI219" s="12"/>
      <c r="ACJ219" s="12"/>
      <c r="ACK219" s="12"/>
      <c r="ACL219" s="12"/>
      <c r="ACM219" s="12"/>
      <c r="ACN219" s="12"/>
      <c r="ACO219" s="12"/>
      <c r="ACP219" s="12"/>
      <c r="ACQ219" s="12"/>
      <c r="ACR219" s="12"/>
      <c r="ACS219" s="12"/>
      <c r="ACT219" s="12"/>
      <c r="ACU219" s="12"/>
      <c r="ACV219" s="12"/>
      <c r="ACW219" s="12"/>
      <c r="ACX219" s="12"/>
      <c r="ACY219" s="12"/>
      <c r="ACZ219" s="12"/>
      <c r="ADA219" s="12"/>
      <c r="ADB219" s="12"/>
      <c r="ADC219" s="12"/>
      <c r="ADD219" s="12"/>
      <c r="ADE219" s="12"/>
      <c r="ADF219" s="12"/>
      <c r="ADG219" s="12"/>
      <c r="ADH219" s="12"/>
      <c r="ADI219" s="12"/>
      <c r="ADJ219" s="12"/>
      <c r="ADK219" s="12"/>
      <c r="ADL219" s="12"/>
      <c r="ADM219" s="12"/>
      <c r="ADN219" s="12"/>
      <c r="ADO219" s="12"/>
      <c r="ADP219" s="12"/>
      <c r="ADQ219" s="12"/>
      <c r="ADR219" s="12"/>
      <c r="ADS219" s="12"/>
      <c r="ADT219" s="12"/>
      <c r="ADU219" s="12"/>
      <c r="ADV219" s="12"/>
      <c r="ADW219" s="12"/>
      <c r="ADX219" s="12"/>
      <c r="ADY219" s="12"/>
      <c r="ADZ219" s="12"/>
      <c r="AEA219" s="12"/>
      <c r="AEB219" s="12"/>
      <c r="AEC219" s="12"/>
      <c r="AED219" s="12"/>
      <c r="AEE219" s="12"/>
      <c r="AEF219" s="12"/>
      <c r="AEG219" s="12"/>
      <c r="AEH219" s="12"/>
      <c r="AEI219" s="12"/>
      <c r="AEJ219" s="12"/>
      <c r="AEK219" s="12"/>
      <c r="AEL219" s="12"/>
      <c r="AEM219" s="12"/>
      <c r="AEN219" s="12"/>
      <c r="AEO219" s="12"/>
      <c r="AEP219" s="12"/>
      <c r="AEQ219" s="12"/>
      <c r="AER219" s="12"/>
      <c r="AES219" s="12"/>
      <c r="AET219" s="12"/>
      <c r="AEU219" s="12"/>
      <c r="AEV219" s="12"/>
      <c r="AEW219" s="12"/>
      <c r="AEX219" s="12"/>
      <c r="AEY219" s="12"/>
      <c r="AEZ219" s="12"/>
      <c r="AFA219" s="12"/>
      <c r="AFB219" s="12"/>
      <c r="AFC219" s="12"/>
      <c r="AFD219" s="12"/>
      <c r="AFE219" s="12"/>
      <c r="AFF219" s="12"/>
      <c r="AFG219" s="12"/>
      <c r="AFH219" s="12"/>
      <c r="AFI219" s="12"/>
      <c r="AFJ219" s="12"/>
      <c r="AFK219" s="12"/>
      <c r="AFL219" s="12"/>
      <c r="AFM219" s="12"/>
      <c r="AFN219" s="12"/>
      <c r="AFO219" s="12"/>
      <c r="AFP219" s="12"/>
      <c r="AFQ219" s="12"/>
      <c r="AFR219" s="12"/>
      <c r="AFS219" s="12"/>
      <c r="AFT219" s="12"/>
      <c r="AFU219" s="12"/>
      <c r="AFV219" s="12"/>
      <c r="AFW219" s="12"/>
      <c r="AFX219" s="12"/>
      <c r="AFY219" s="12"/>
      <c r="AFZ219" s="12"/>
      <c r="AGA219" s="12"/>
      <c r="AGB219" s="12"/>
      <c r="AGC219" s="12"/>
      <c r="AGD219" s="12"/>
      <c r="AGE219" s="12"/>
      <c r="AGF219" s="12"/>
      <c r="AGG219" s="12"/>
      <c r="AGH219" s="12"/>
      <c r="AGI219" s="12"/>
      <c r="AGJ219" s="12"/>
      <c r="AGK219" s="12"/>
      <c r="AGL219" s="12"/>
      <c r="AGM219" s="12"/>
      <c r="AGN219" s="12"/>
      <c r="AGO219" s="12"/>
      <c r="AGP219" s="12"/>
      <c r="AGQ219" s="12"/>
      <c r="AGR219" s="12"/>
      <c r="AGS219" s="12"/>
      <c r="AGT219" s="12"/>
      <c r="AGU219" s="12"/>
      <c r="AGV219" s="12"/>
      <c r="AGW219" s="12"/>
      <c r="AGX219" s="12"/>
      <c r="AGY219" s="12"/>
      <c r="AGZ219" s="12"/>
      <c r="AHA219" s="12"/>
      <c r="AHB219" s="12"/>
      <c r="AHC219" s="12"/>
      <c r="AHD219" s="12"/>
      <c r="AHE219" s="12"/>
      <c r="AHF219" s="12"/>
      <c r="AHG219" s="12"/>
      <c r="AHH219" s="12"/>
      <c r="AHI219" s="12"/>
      <c r="AHJ219" s="12"/>
      <c r="AHK219" s="12"/>
      <c r="AHL219" s="12"/>
      <c r="AHM219" s="12"/>
      <c r="AHN219" s="12"/>
      <c r="AHO219" s="12"/>
      <c r="AHP219" s="12"/>
      <c r="AHQ219" s="12"/>
      <c r="AHR219" s="12"/>
      <c r="AHS219" s="12"/>
      <c r="AHT219" s="12"/>
      <c r="AHU219" s="12"/>
      <c r="AHV219" s="12"/>
      <c r="AHW219" s="12"/>
      <c r="AHX219" s="12"/>
      <c r="AHY219" s="12"/>
      <c r="AHZ219" s="12"/>
      <c r="AIA219" s="12"/>
      <c r="AIB219" s="12"/>
      <c r="AIC219" s="12"/>
      <c r="AID219" s="12"/>
      <c r="AIE219" s="12"/>
      <c r="AIF219" s="12"/>
      <c r="AIG219" s="12"/>
      <c r="AIH219" s="12"/>
      <c r="AII219" s="12"/>
      <c r="AIJ219" s="12"/>
      <c r="AIK219" s="12"/>
      <c r="AIL219" s="12"/>
      <c r="AIM219" s="12"/>
      <c r="AIN219" s="12"/>
      <c r="AIO219" s="12"/>
      <c r="AIP219" s="12"/>
      <c r="AIQ219" s="12"/>
      <c r="AIR219" s="12"/>
      <c r="AIS219" s="12"/>
      <c r="AIT219" s="12"/>
      <c r="AIU219" s="12"/>
      <c r="AIV219" s="12"/>
      <c r="AIW219" s="12"/>
      <c r="AIX219" s="12"/>
      <c r="AIY219" s="12"/>
      <c r="AIZ219" s="12"/>
      <c r="AJA219" s="12"/>
      <c r="AJB219" s="12"/>
      <c r="AJC219" s="12"/>
      <c r="AJD219" s="12"/>
      <c r="AJE219" s="12"/>
      <c r="AJF219" s="12"/>
      <c r="AJG219" s="12"/>
      <c r="AJH219" s="12"/>
      <c r="AJI219" s="12"/>
      <c r="AJJ219" s="12"/>
      <c r="AJK219" s="12"/>
      <c r="AJL219" s="12"/>
      <c r="AJM219" s="12"/>
      <c r="AJN219" s="12"/>
      <c r="AJO219" s="12"/>
      <c r="AJP219" s="12"/>
      <c r="AJQ219" s="12"/>
      <c r="AJR219" s="12"/>
      <c r="AJS219" s="12"/>
      <c r="AJT219" s="12"/>
      <c r="AJU219" s="12"/>
      <c r="AJV219" s="12"/>
      <c r="AJW219" s="12"/>
      <c r="AJX219" s="12"/>
      <c r="AJY219" s="12"/>
      <c r="AJZ219" s="12"/>
      <c r="AKA219" s="12"/>
      <c r="AKB219" s="12"/>
      <c r="AKC219" s="12"/>
      <c r="AKD219" s="12"/>
      <c r="AKE219" s="12"/>
      <c r="AKF219" s="12"/>
      <c r="AKG219" s="12"/>
      <c r="AKH219" s="12"/>
      <c r="AKI219" s="12"/>
      <c r="AKJ219" s="12"/>
      <c r="AKK219" s="12"/>
      <c r="AKL219" s="12"/>
      <c r="AKM219" s="12"/>
      <c r="AKN219" s="12"/>
      <c r="AKO219" s="12"/>
      <c r="AKP219" s="12"/>
      <c r="AKQ219" s="12"/>
      <c r="AKR219" s="12"/>
      <c r="AKS219" s="12"/>
      <c r="AKT219" s="12"/>
      <c r="AKU219" s="12"/>
      <c r="AKV219" s="12"/>
      <c r="AKW219" s="12"/>
      <c r="AKX219" s="12"/>
      <c r="AKY219" s="12"/>
      <c r="AKZ219" s="12"/>
      <c r="ALA219" s="12"/>
      <c r="ALB219" s="12"/>
      <c r="ALC219" s="12"/>
      <c r="ALD219" s="12"/>
      <c r="ALE219" s="12"/>
      <c r="ALF219" s="12"/>
      <c r="ALG219" s="12"/>
      <c r="ALH219" s="12"/>
      <c r="ALI219" s="12"/>
      <c r="ALJ219" s="12"/>
      <c r="ALK219" s="12"/>
      <c r="ALL219" s="12"/>
      <c r="ALM219" s="12"/>
      <c r="ALN219" s="12"/>
      <c r="ALO219" s="12"/>
      <c r="ALP219" s="12"/>
      <c r="ALQ219" s="12"/>
      <c r="ALR219" s="12"/>
      <c r="ALS219" s="12"/>
      <c r="ALT219" s="12"/>
      <c r="ALU219" s="12"/>
      <c r="ALV219" s="12"/>
      <c r="ALW219" s="12"/>
      <c r="ALX219" s="12"/>
      <c r="ALY219" s="12"/>
      <c r="ALZ219" s="12"/>
      <c r="AMA219" s="12"/>
      <c r="AMB219" s="12"/>
      <c r="AMC219" s="12"/>
      <c r="AMD219" s="12"/>
      <c r="AME219" s="12"/>
      <c r="AMF219" s="12"/>
      <c r="AMG219" s="12"/>
      <c r="AMH219" s="12"/>
      <c r="AMI219" s="12"/>
    </row>
    <row r="220" spans="1:1023" s="13" customFormat="1" ht="18" customHeight="1" x14ac:dyDescent="0.2">
      <c r="A220" s="12"/>
      <c r="B220" s="93"/>
      <c r="C220" s="79"/>
      <c r="D220" s="147" t="s">
        <v>334</v>
      </c>
      <c r="E220" s="405" t="s">
        <v>1127</v>
      </c>
      <c r="F220" s="37"/>
      <c r="G220" s="205"/>
      <c r="H220" s="37"/>
      <c r="I220" s="283"/>
      <c r="J220" s="6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c r="AR220" s="12"/>
      <c r="AS220" s="12"/>
      <c r="AT220" s="12"/>
      <c r="AU220" s="12"/>
      <c r="AV220" s="12"/>
      <c r="AW220" s="12"/>
      <c r="AX220" s="12"/>
      <c r="AY220" s="12"/>
      <c r="AZ220" s="12"/>
      <c r="BA220" s="12"/>
      <c r="BB220" s="12"/>
      <c r="BC220" s="12"/>
      <c r="BD220" s="12"/>
      <c r="BE220" s="12"/>
      <c r="BF220" s="12"/>
      <c r="BG220" s="12"/>
      <c r="BH220" s="12"/>
      <c r="BI220" s="12"/>
      <c r="BJ220" s="12"/>
      <c r="BK220" s="12"/>
      <c r="BL220" s="12"/>
      <c r="BM220" s="12"/>
      <c r="BN220" s="12"/>
      <c r="BO220" s="12"/>
      <c r="BP220" s="12"/>
      <c r="BQ220" s="12"/>
      <c r="BR220" s="12"/>
      <c r="BS220" s="12"/>
      <c r="BT220" s="12"/>
      <c r="BU220" s="12"/>
      <c r="BV220" s="12"/>
      <c r="BW220" s="12"/>
      <c r="BX220" s="12"/>
      <c r="BY220" s="12"/>
      <c r="BZ220" s="12"/>
      <c r="CA220" s="12"/>
      <c r="CB220" s="12"/>
      <c r="CC220" s="12"/>
      <c r="CD220" s="12"/>
      <c r="CE220" s="12"/>
      <c r="CF220" s="12"/>
      <c r="CG220" s="12"/>
      <c r="CH220" s="12"/>
      <c r="CI220" s="12"/>
      <c r="CJ220" s="12"/>
      <c r="CK220" s="12"/>
      <c r="CL220" s="12"/>
      <c r="CM220" s="12"/>
      <c r="CN220" s="12"/>
      <c r="CO220" s="12"/>
      <c r="CP220" s="12"/>
      <c r="CQ220" s="12"/>
      <c r="CR220" s="12"/>
      <c r="CS220" s="12"/>
      <c r="CT220" s="12"/>
      <c r="CU220" s="12"/>
      <c r="CV220" s="12"/>
      <c r="CW220" s="12"/>
      <c r="CX220" s="12"/>
      <c r="CY220" s="12"/>
      <c r="CZ220" s="12"/>
      <c r="DA220" s="12"/>
      <c r="DB220" s="12"/>
      <c r="DC220" s="12"/>
      <c r="DD220" s="12"/>
      <c r="DE220" s="12"/>
      <c r="DF220" s="12"/>
      <c r="DG220" s="12"/>
      <c r="DH220" s="12"/>
      <c r="DI220" s="12"/>
      <c r="DJ220" s="12"/>
      <c r="DK220" s="12"/>
      <c r="DL220" s="12"/>
      <c r="DM220" s="12"/>
      <c r="DN220" s="12"/>
      <c r="DO220" s="12"/>
      <c r="DP220" s="12"/>
      <c r="DQ220" s="12"/>
      <c r="DR220" s="12"/>
      <c r="DS220" s="12"/>
      <c r="DT220" s="12"/>
      <c r="DU220" s="12"/>
      <c r="DV220" s="12"/>
      <c r="DW220" s="12"/>
      <c r="DX220" s="12"/>
      <c r="DY220" s="12"/>
      <c r="DZ220" s="12"/>
      <c r="EA220" s="12"/>
      <c r="EB220" s="12"/>
      <c r="EC220" s="12"/>
      <c r="ED220" s="12"/>
      <c r="EE220" s="12"/>
      <c r="EF220" s="12"/>
      <c r="EG220" s="12"/>
      <c r="EH220" s="12"/>
      <c r="EI220" s="12"/>
      <c r="EJ220" s="12"/>
      <c r="EK220" s="12"/>
      <c r="EL220" s="12"/>
      <c r="EM220" s="12"/>
      <c r="EN220" s="12"/>
      <c r="EO220" s="12"/>
      <c r="EP220" s="12"/>
      <c r="EQ220" s="12"/>
      <c r="ER220" s="12"/>
      <c r="ES220" s="12"/>
      <c r="ET220" s="12"/>
      <c r="EU220" s="12"/>
      <c r="EV220" s="12"/>
      <c r="EW220" s="12"/>
      <c r="EX220" s="12"/>
      <c r="EY220" s="12"/>
      <c r="EZ220" s="12"/>
      <c r="FA220" s="12"/>
      <c r="FB220" s="12"/>
      <c r="FC220" s="12"/>
      <c r="FD220" s="12"/>
      <c r="FE220" s="12"/>
      <c r="FF220" s="12"/>
      <c r="FG220" s="12"/>
      <c r="FH220" s="12"/>
      <c r="FI220" s="12"/>
      <c r="FJ220" s="12"/>
      <c r="FK220" s="12"/>
      <c r="FL220" s="12"/>
      <c r="FM220" s="12"/>
      <c r="FN220" s="12"/>
      <c r="FO220" s="12"/>
      <c r="FP220" s="12"/>
      <c r="FQ220" s="12"/>
      <c r="FR220" s="12"/>
      <c r="FS220" s="12"/>
      <c r="FT220" s="12"/>
      <c r="FU220" s="12"/>
      <c r="FV220" s="12"/>
      <c r="FW220" s="12"/>
      <c r="FX220" s="12"/>
      <c r="FY220" s="12"/>
      <c r="FZ220" s="12"/>
      <c r="GA220" s="12"/>
      <c r="GB220" s="12"/>
      <c r="GC220" s="12"/>
      <c r="GD220" s="12"/>
      <c r="GE220" s="12"/>
      <c r="GF220" s="12"/>
      <c r="GG220" s="12"/>
      <c r="GH220" s="12"/>
      <c r="GI220" s="12"/>
      <c r="GJ220" s="12"/>
      <c r="GK220" s="12"/>
      <c r="GL220" s="12"/>
      <c r="GM220" s="12"/>
      <c r="GN220" s="12"/>
      <c r="GO220" s="12"/>
      <c r="GP220" s="12"/>
      <c r="GQ220" s="12"/>
      <c r="GR220" s="12"/>
      <c r="GS220" s="12"/>
      <c r="GT220" s="12"/>
      <c r="GU220" s="12"/>
      <c r="GV220" s="12"/>
      <c r="GW220" s="12"/>
      <c r="GX220" s="12"/>
      <c r="GY220" s="12"/>
      <c r="GZ220" s="12"/>
      <c r="HA220" s="12"/>
      <c r="HB220" s="12"/>
      <c r="HC220" s="12"/>
      <c r="HD220" s="12"/>
      <c r="HE220" s="12"/>
      <c r="HF220" s="12"/>
      <c r="HG220" s="12"/>
      <c r="HH220" s="12"/>
      <c r="HI220" s="12"/>
      <c r="HJ220" s="12"/>
      <c r="HK220" s="12"/>
      <c r="HL220" s="12"/>
      <c r="HM220" s="12"/>
      <c r="HN220" s="12"/>
      <c r="HO220" s="12"/>
      <c r="HP220" s="12"/>
      <c r="HQ220" s="12"/>
      <c r="HR220" s="12"/>
      <c r="HS220" s="12"/>
      <c r="HT220" s="12"/>
      <c r="HU220" s="12"/>
      <c r="HV220" s="12"/>
      <c r="HW220" s="12"/>
      <c r="HX220" s="12"/>
      <c r="HY220" s="12"/>
      <c r="HZ220" s="12"/>
      <c r="IA220" s="12"/>
      <c r="IB220" s="12"/>
      <c r="IC220" s="12"/>
      <c r="ID220" s="12"/>
      <c r="IE220" s="12"/>
      <c r="IF220" s="12"/>
      <c r="IG220" s="12"/>
      <c r="IH220" s="12"/>
      <c r="II220" s="12"/>
      <c r="IJ220" s="12"/>
      <c r="IK220" s="12"/>
      <c r="IL220" s="12"/>
      <c r="IM220" s="12"/>
      <c r="IN220" s="12"/>
      <c r="IO220" s="12"/>
      <c r="IP220" s="12"/>
      <c r="IQ220" s="12"/>
      <c r="IR220" s="12"/>
      <c r="IS220" s="12"/>
      <c r="IT220" s="12"/>
      <c r="IU220" s="12"/>
      <c r="IV220" s="12"/>
      <c r="IW220" s="12"/>
      <c r="IX220" s="12"/>
      <c r="IY220" s="12"/>
      <c r="IZ220" s="12"/>
      <c r="JA220" s="12"/>
      <c r="JB220" s="12"/>
      <c r="JC220" s="12"/>
      <c r="JD220" s="12"/>
      <c r="JE220" s="12"/>
      <c r="JF220" s="12"/>
      <c r="JG220" s="12"/>
      <c r="JH220" s="12"/>
      <c r="JI220" s="12"/>
      <c r="JJ220" s="12"/>
      <c r="JK220" s="12"/>
      <c r="JL220" s="12"/>
      <c r="JM220" s="12"/>
      <c r="JN220" s="12"/>
      <c r="JO220" s="12"/>
      <c r="JP220" s="12"/>
      <c r="JQ220" s="12"/>
      <c r="JR220" s="12"/>
      <c r="JS220" s="12"/>
      <c r="JT220" s="12"/>
      <c r="JU220" s="12"/>
      <c r="JV220" s="12"/>
      <c r="JW220" s="12"/>
      <c r="JX220" s="12"/>
      <c r="JY220" s="12"/>
      <c r="JZ220" s="12"/>
      <c r="KA220" s="12"/>
      <c r="KB220" s="12"/>
      <c r="KC220" s="12"/>
      <c r="KD220" s="12"/>
      <c r="KE220" s="12"/>
      <c r="KF220" s="12"/>
      <c r="KG220" s="12"/>
      <c r="KH220" s="12"/>
      <c r="KI220" s="12"/>
      <c r="KJ220" s="12"/>
      <c r="KK220" s="12"/>
      <c r="KL220" s="12"/>
      <c r="KM220" s="12"/>
      <c r="KN220" s="12"/>
      <c r="KO220" s="12"/>
      <c r="KP220" s="12"/>
      <c r="KQ220" s="12"/>
      <c r="KR220" s="12"/>
      <c r="KS220" s="12"/>
      <c r="KT220" s="12"/>
      <c r="KU220" s="12"/>
      <c r="KV220" s="12"/>
      <c r="KW220" s="12"/>
      <c r="KX220" s="12"/>
      <c r="KY220" s="12"/>
      <c r="KZ220" s="12"/>
      <c r="LA220" s="12"/>
      <c r="LB220" s="12"/>
      <c r="LC220" s="12"/>
      <c r="LD220" s="12"/>
      <c r="LE220" s="12"/>
      <c r="LF220" s="12"/>
      <c r="LG220" s="12"/>
      <c r="LH220" s="12"/>
      <c r="LI220" s="12"/>
      <c r="LJ220" s="12"/>
      <c r="LK220" s="12"/>
      <c r="LL220" s="12"/>
      <c r="LM220" s="12"/>
      <c r="LN220" s="12"/>
      <c r="LO220" s="12"/>
      <c r="LP220" s="12"/>
      <c r="LQ220" s="12"/>
      <c r="LR220" s="12"/>
      <c r="LS220" s="12"/>
      <c r="LT220" s="12"/>
      <c r="LU220" s="12"/>
      <c r="LV220" s="12"/>
      <c r="LW220" s="12"/>
      <c r="LX220" s="12"/>
      <c r="LY220" s="12"/>
      <c r="LZ220" s="12"/>
      <c r="MA220" s="12"/>
      <c r="MB220" s="12"/>
      <c r="MC220" s="12"/>
      <c r="MD220" s="12"/>
      <c r="ME220" s="12"/>
      <c r="MF220" s="12"/>
      <c r="MG220" s="12"/>
      <c r="MH220" s="12"/>
      <c r="MI220" s="12"/>
      <c r="MJ220" s="12"/>
      <c r="MK220" s="12"/>
      <c r="ML220" s="12"/>
      <c r="MM220" s="12"/>
      <c r="MN220" s="12"/>
      <c r="MO220" s="12"/>
      <c r="MP220" s="12"/>
      <c r="MQ220" s="12"/>
      <c r="MR220" s="12"/>
      <c r="MS220" s="12"/>
      <c r="MT220" s="12"/>
      <c r="MU220" s="12"/>
      <c r="MV220" s="12"/>
      <c r="MW220" s="12"/>
      <c r="MX220" s="12"/>
      <c r="MY220" s="12"/>
      <c r="MZ220" s="12"/>
      <c r="NA220" s="12"/>
      <c r="NB220" s="12"/>
      <c r="NC220" s="12"/>
      <c r="ND220" s="12"/>
      <c r="NE220" s="12"/>
      <c r="NF220" s="12"/>
      <c r="NG220" s="12"/>
      <c r="NH220" s="12"/>
      <c r="NI220" s="12"/>
      <c r="NJ220" s="12"/>
      <c r="NK220" s="12"/>
      <c r="NL220" s="12"/>
      <c r="NM220" s="12"/>
      <c r="NN220" s="12"/>
      <c r="NO220" s="12"/>
      <c r="NP220" s="12"/>
      <c r="NQ220" s="12"/>
      <c r="NR220" s="12"/>
      <c r="NS220" s="12"/>
      <c r="NT220" s="12"/>
      <c r="NU220" s="12"/>
      <c r="NV220" s="12"/>
      <c r="NW220" s="12"/>
      <c r="NX220" s="12"/>
      <c r="NY220" s="12"/>
      <c r="NZ220" s="12"/>
      <c r="OA220" s="12"/>
      <c r="OB220" s="12"/>
      <c r="OC220" s="12"/>
      <c r="OD220" s="12"/>
      <c r="OE220" s="12"/>
      <c r="OF220" s="12"/>
      <c r="OG220" s="12"/>
      <c r="OH220" s="12"/>
      <c r="OI220" s="12"/>
      <c r="OJ220" s="12"/>
      <c r="OK220" s="12"/>
      <c r="OL220" s="12"/>
      <c r="OM220" s="12"/>
      <c r="ON220" s="12"/>
      <c r="OO220" s="12"/>
      <c r="OP220" s="12"/>
      <c r="OQ220" s="12"/>
      <c r="OR220" s="12"/>
      <c r="OS220" s="12"/>
      <c r="OT220" s="12"/>
      <c r="OU220" s="12"/>
      <c r="OV220" s="12"/>
      <c r="OW220" s="12"/>
      <c r="OX220" s="12"/>
      <c r="OY220" s="12"/>
      <c r="OZ220" s="12"/>
      <c r="PA220" s="12"/>
      <c r="PB220" s="12"/>
      <c r="PC220" s="12"/>
      <c r="PD220" s="12"/>
      <c r="PE220" s="12"/>
      <c r="PF220" s="12"/>
      <c r="PG220" s="12"/>
      <c r="PH220" s="12"/>
      <c r="PI220" s="12"/>
      <c r="PJ220" s="12"/>
      <c r="PK220" s="12"/>
      <c r="PL220" s="12"/>
      <c r="PM220" s="12"/>
      <c r="PN220" s="12"/>
      <c r="PO220" s="12"/>
      <c r="PP220" s="12"/>
      <c r="PQ220" s="12"/>
      <c r="PR220" s="12"/>
      <c r="PS220" s="12"/>
      <c r="PT220" s="12"/>
      <c r="PU220" s="12"/>
      <c r="PV220" s="12"/>
      <c r="PW220" s="12"/>
      <c r="PX220" s="12"/>
      <c r="PY220" s="12"/>
      <c r="PZ220" s="12"/>
      <c r="QA220" s="12"/>
      <c r="QB220" s="12"/>
      <c r="QC220" s="12"/>
      <c r="QD220" s="12"/>
      <c r="QE220" s="12"/>
      <c r="QF220" s="12"/>
      <c r="QG220" s="12"/>
      <c r="QH220" s="12"/>
      <c r="QI220" s="12"/>
      <c r="QJ220" s="12"/>
      <c r="QK220" s="12"/>
      <c r="QL220" s="12"/>
      <c r="QM220" s="12"/>
      <c r="QN220" s="12"/>
      <c r="QO220" s="12"/>
      <c r="QP220" s="12"/>
      <c r="QQ220" s="12"/>
      <c r="QR220" s="12"/>
      <c r="QS220" s="12"/>
      <c r="QT220" s="12"/>
      <c r="QU220" s="12"/>
      <c r="QV220" s="12"/>
      <c r="QW220" s="12"/>
      <c r="QX220" s="12"/>
      <c r="QY220" s="12"/>
      <c r="QZ220" s="12"/>
      <c r="RA220" s="12"/>
      <c r="RB220" s="12"/>
      <c r="RC220" s="12"/>
      <c r="RD220" s="12"/>
      <c r="RE220" s="12"/>
      <c r="RF220" s="12"/>
      <c r="RG220" s="12"/>
      <c r="RH220" s="12"/>
      <c r="RI220" s="12"/>
      <c r="RJ220" s="12"/>
      <c r="RK220" s="12"/>
      <c r="RL220" s="12"/>
      <c r="RM220" s="12"/>
      <c r="RN220" s="12"/>
      <c r="RO220" s="12"/>
      <c r="RP220" s="12"/>
      <c r="RQ220" s="12"/>
      <c r="RR220" s="12"/>
      <c r="RS220" s="12"/>
      <c r="RT220" s="12"/>
      <c r="RU220" s="12"/>
      <c r="RV220" s="12"/>
      <c r="RW220" s="12"/>
      <c r="RX220" s="12"/>
      <c r="RY220" s="12"/>
      <c r="RZ220" s="12"/>
      <c r="SA220" s="12"/>
      <c r="SB220" s="12"/>
      <c r="SC220" s="12"/>
      <c r="SD220" s="12"/>
      <c r="SE220" s="12"/>
      <c r="SF220" s="12"/>
      <c r="SG220" s="12"/>
      <c r="SH220" s="12"/>
      <c r="SI220" s="12"/>
      <c r="SJ220" s="12"/>
      <c r="SK220" s="12"/>
      <c r="SL220" s="12"/>
      <c r="SM220" s="12"/>
      <c r="SN220" s="12"/>
      <c r="SO220" s="12"/>
      <c r="SP220" s="12"/>
      <c r="SQ220" s="12"/>
      <c r="SR220" s="12"/>
      <c r="SS220" s="12"/>
      <c r="ST220" s="12"/>
      <c r="SU220" s="12"/>
      <c r="SV220" s="12"/>
      <c r="SW220" s="12"/>
      <c r="SX220" s="12"/>
      <c r="SY220" s="12"/>
      <c r="SZ220" s="12"/>
      <c r="TA220" s="12"/>
      <c r="TB220" s="12"/>
      <c r="TC220" s="12"/>
      <c r="TD220" s="12"/>
      <c r="TE220" s="12"/>
      <c r="TF220" s="12"/>
      <c r="TG220" s="12"/>
      <c r="TH220" s="12"/>
      <c r="TI220" s="12"/>
      <c r="TJ220" s="12"/>
      <c r="TK220" s="12"/>
      <c r="TL220" s="12"/>
      <c r="TM220" s="12"/>
      <c r="TN220" s="12"/>
      <c r="TO220" s="12"/>
      <c r="TP220" s="12"/>
      <c r="TQ220" s="12"/>
      <c r="TR220" s="12"/>
      <c r="TS220" s="12"/>
      <c r="TT220" s="12"/>
      <c r="TU220" s="12"/>
      <c r="TV220" s="12"/>
      <c r="TW220" s="12"/>
      <c r="TX220" s="12"/>
      <c r="TY220" s="12"/>
      <c r="TZ220" s="12"/>
      <c r="UA220" s="12"/>
      <c r="UB220" s="12"/>
      <c r="UC220" s="12"/>
      <c r="UD220" s="12"/>
      <c r="UE220" s="12"/>
      <c r="UF220" s="12"/>
      <c r="UG220" s="12"/>
      <c r="UH220" s="12"/>
      <c r="UI220" s="12"/>
      <c r="UJ220" s="12"/>
      <c r="UK220" s="12"/>
      <c r="UL220" s="12"/>
      <c r="UM220" s="12"/>
      <c r="UN220" s="12"/>
      <c r="UO220" s="12"/>
      <c r="UP220" s="12"/>
      <c r="UQ220" s="12"/>
      <c r="UR220" s="12"/>
      <c r="US220" s="12"/>
      <c r="UT220" s="12"/>
      <c r="UU220" s="12"/>
      <c r="UV220" s="12"/>
      <c r="UW220" s="12"/>
      <c r="UX220" s="12"/>
      <c r="UY220" s="12"/>
      <c r="UZ220" s="12"/>
      <c r="VA220" s="12"/>
      <c r="VB220" s="12"/>
      <c r="VC220" s="12"/>
      <c r="VD220" s="12"/>
      <c r="VE220" s="12"/>
      <c r="VF220" s="12"/>
      <c r="VG220" s="12"/>
      <c r="VH220" s="12"/>
      <c r="VI220" s="12"/>
      <c r="VJ220" s="12"/>
      <c r="VK220" s="12"/>
      <c r="VL220" s="12"/>
      <c r="VM220" s="12"/>
      <c r="VN220" s="12"/>
      <c r="VO220" s="12"/>
      <c r="VP220" s="12"/>
      <c r="VQ220" s="12"/>
      <c r="VR220" s="12"/>
      <c r="VS220" s="12"/>
      <c r="VT220" s="12"/>
      <c r="VU220" s="12"/>
      <c r="VV220" s="12"/>
      <c r="VW220" s="12"/>
      <c r="VX220" s="12"/>
      <c r="VY220" s="12"/>
      <c r="VZ220" s="12"/>
      <c r="WA220" s="12"/>
      <c r="WB220" s="12"/>
      <c r="WC220" s="12"/>
      <c r="WD220" s="12"/>
      <c r="WE220" s="12"/>
      <c r="WF220" s="12"/>
      <c r="WG220" s="12"/>
      <c r="WH220" s="12"/>
      <c r="WI220" s="12"/>
      <c r="WJ220" s="12"/>
      <c r="WK220" s="12"/>
      <c r="WL220" s="12"/>
      <c r="WM220" s="12"/>
      <c r="WN220" s="12"/>
      <c r="WO220" s="12"/>
      <c r="WP220" s="12"/>
      <c r="WQ220" s="12"/>
      <c r="WR220" s="12"/>
      <c r="WS220" s="12"/>
      <c r="WT220" s="12"/>
      <c r="WU220" s="12"/>
      <c r="WV220" s="12"/>
      <c r="WW220" s="12"/>
      <c r="WX220" s="12"/>
      <c r="WY220" s="12"/>
      <c r="WZ220" s="12"/>
      <c r="XA220" s="12"/>
      <c r="XB220" s="12"/>
      <c r="XC220" s="12"/>
      <c r="XD220" s="12"/>
      <c r="XE220" s="12"/>
      <c r="XF220" s="12"/>
      <c r="XG220" s="12"/>
      <c r="XH220" s="12"/>
      <c r="XI220" s="12"/>
      <c r="XJ220" s="12"/>
      <c r="XK220" s="12"/>
      <c r="XL220" s="12"/>
      <c r="XM220" s="12"/>
      <c r="XN220" s="12"/>
      <c r="XO220" s="12"/>
      <c r="XP220" s="12"/>
      <c r="XQ220" s="12"/>
      <c r="XR220" s="12"/>
      <c r="XS220" s="12"/>
      <c r="XT220" s="12"/>
      <c r="XU220" s="12"/>
      <c r="XV220" s="12"/>
      <c r="XW220" s="12"/>
      <c r="XX220" s="12"/>
      <c r="XY220" s="12"/>
      <c r="XZ220" s="12"/>
      <c r="YA220" s="12"/>
      <c r="YB220" s="12"/>
      <c r="YC220" s="12"/>
      <c r="YD220" s="12"/>
      <c r="YE220" s="12"/>
      <c r="YF220" s="12"/>
      <c r="YG220" s="12"/>
      <c r="YH220" s="12"/>
      <c r="YI220" s="12"/>
      <c r="YJ220" s="12"/>
      <c r="YK220" s="12"/>
      <c r="YL220" s="12"/>
      <c r="YM220" s="12"/>
      <c r="YN220" s="12"/>
      <c r="YO220" s="12"/>
      <c r="YP220" s="12"/>
      <c r="YQ220" s="12"/>
      <c r="YR220" s="12"/>
      <c r="YS220" s="12"/>
      <c r="YT220" s="12"/>
      <c r="YU220" s="12"/>
      <c r="YV220" s="12"/>
      <c r="YW220" s="12"/>
      <c r="YX220" s="12"/>
      <c r="YY220" s="12"/>
      <c r="YZ220" s="12"/>
      <c r="ZA220" s="12"/>
      <c r="ZB220" s="12"/>
      <c r="ZC220" s="12"/>
      <c r="ZD220" s="12"/>
      <c r="ZE220" s="12"/>
      <c r="ZF220" s="12"/>
      <c r="ZG220" s="12"/>
      <c r="ZH220" s="12"/>
      <c r="ZI220" s="12"/>
      <c r="ZJ220" s="12"/>
      <c r="ZK220" s="12"/>
      <c r="ZL220" s="12"/>
      <c r="ZM220" s="12"/>
      <c r="ZN220" s="12"/>
      <c r="ZO220" s="12"/>
      <c r="ZP220" s="12"/>
      <c r="ZQ220" s="12"/>
      <c r="ZR220" s="12"/>
      <c r="ZS220" s="12"/>
      <c r="ZT220" s="12"/>
      <c r="ZU220" s="12"/>
      <c r="ZV220" s="12"/>
      <c r="ZW220" s="12"/>
      <c r="ZX220" s="12"/>
      <c r="ZY220" s="12"/>
      <c r="ZZ220" s="12"/>
      <c r="AAA220" s="12"/>
      <c r="AAB220" s="12"/>
      <c r="AAC220" s="12"/>
      <c r="AAD220" s="12"/>
      <c r="AAE220" s="12"/>
      <c r="AAF220" s="12"/>
      <c r="AAG220" s="12"/>
      <c r="AAH220" s="12"/>
      <c r="AAI220" s="12"/>
      <c r="AAJ220" s="12"/>
      <c r="AAK220" s="12"/>
      <c r="AAL220" s="12"/>
      <c r="AAM220" s="12"/>
      <c r="AAN220" s="12"/>
      <c r="AAO220" s="12"/>
      <c r="AAP220" s="12"/>
      <c r="AAQ220" s="12"/>
      <c r="AAR220" s="12"/>
      <c r="AAS220" s="12"/>
      <c r="AAT220" s="12"/>
      <c r="AAU220" s="12"/>
      <c r="AAV220" s="12"/>
      <c r="AAW220" s="12"/>
      <c r="AAX220" s="12"/>
      <c r="AAY220" s="12"/>
      <c r="AAZ220" s="12"/>
      <c r="ABA220" s="12"/>
      <c r="ABB220" s="12"/>
      <c r="ABC220" s="12"/>
      <c r="ABD220" s="12"/>
      <c r="ABE220" s="12"/>
      <c r="ABF220" s="12"/>
      <c r="ABG220" s="12"/>
      <c r="ABH220" s="12"/>
      <c r="ABI220" s="12"/>
      <c r="ABJ220" s="12"/>
      <c r="ABK220" s="12"/>
      <c r="ABL220" s="12"/>
      <c r="ABM220" s="12"/>
      <c r="ABN220" s="12"/>
      <c r="ABO220" s="12"/>
      <c r="ABP220" s="12"/>
      <c r="ABQ220" s="12"/>
      <c r="ABR220" s="12"/>
      <c r="ABS220" s="12"/>
      <c r="ABT220" s="12"/>
      <c r="ABU220" s="12"/>
      <c r="ABV220" s="12"/>
      <c r="ABW220" s="12"/>
      <c r="ABX220" s="12"/>
      <c r="ABY220" s="12"/>
      <c r="ABZ220" s="12"/>
      <c r="ACA220" s="12"/>
      <c r="ACB220" s="12"/>
      <c r="ACC220" s="12"/>
      <c r="ACD220" s="12"/>
      <c r="ACE220" s="12"/>
      <c r="ACF220" s="12"/>
      <c r="ACG220" s="12"/>
      <c r="ACH220" s="12"/>
      <c r="ACI220" s="12"/>
      <c r="ACJ220" s="12"/>
      <c r="ACK220" s="12"/>
      <c r="ACL220" s="12"/>
      <c r="ACM220" s="12"/>
      <c r="ACN220" s="12"/>
      <c r="ACO220" s="12"/>
      <c r="ACP220" s="12"/>
      <c r="ACQ220" s="12"/>
      <c r="ACR220" s="12"/>
      <c r="ACS220" s="12"/>
      <c r="ACT220" s="12"/>
      <c r="ACU220" s="12"/>
      <c r="ACV220" s="12"/>
      <c r="ACW220" s="12"/>
      <c r="ACX220" s="12"/>
      <c r="ACY220" s="12"/>
      <c r="ACZ220" s="12"/>
      <c r="ADA220" s="12"/>
      <c r="ADB220" s="12"/>
      <c r="ADC220" s="12"/>
      <c r="ADD220" s="12"/>
      <c r="ADE220" s="12"/>
      <c r="ADF220" s="12"/>
      <c r="ADG220" s="12"/>
      <c r="ADH220" s="12"/>
      <c r="ADI220" s="12"/>
      <c r="ADJ220" s="12"/>
      <c r="ADK220" s="12"/>
      <c r="ADL220" s="12"/>
      <c r="ADM220" s="12"/>
      <c r="ADN220" s="12"/>
      <c r="ADO220" s="12"/>
      <c r="ADP220" s="12"/>
      <c r="ADQ220" s="12"/>
      <c r="ADR220" s="12"/>
      <c r="ADS220" s="12"/>
      <c r="ADT220" s="12"/>
      <c r="ADU220" s="12"/>
      <c r="ADV220" s="12"/>
      <c r="ADW220" s="12"/>
      <c r="ADX220" s="12"/>
      <c r="ADY220" s="12"/>
      <c r="ADZ220" s="12"/>
      <c r="AEA220" s="12"/>
      <c r="AEB220" s="12"/>
      <c r="AEC220" s="12"/>
      <c r="AED220" s="12"/>
      <c r="AEE220" s="12"/>
      <c r="AEF220" s="12"/>
      <c r="AEG220" s="12"/>
      <c r="AEH220" s="12"/>
      <c r="AEI220" s="12"/>
      <c r="AEJ220" s="12"/>
      <c r="AEK220" s="12"/>
      <c r="AEL220" s="12"/>
      <c r="AEM220" s="12"/>
      <c r="AEN220" s="12"/>
      <c r="AEO220" s="12"/>
      <c r="AEP220" s="12"/>
      <c r="AEQ220" s="12"/>
      <c r="AER220" s="12"/>
      <c r="AES220" s="12"/>
      <c r="AET220" s="12"/>
      <c r="AEU220" s="12"/>
      <c r="AEV220" s="12"/>
      <c r="AEW220" s="12"/>
      <c r="AEX220" s="12"/>
      <c r="AEY220" s="12"/>
      <c r="AEZ220" s="12"/>
      <c r="AFA220" s="12"/>
      <c r="AFB220" s="12"/>
      <c r="AFC220" s="12"/>
      <c r="AFD220" s="12"/>
      <c r="AFE220" s="12"/>
      <c r="AFF220" s="12"/>
      <c r="AFG220" s="12"/>
      <c r="AFH220" s="12"/>
      <c r="AFI220" s="12"/>
      <c r="AFJ220" s="12"/>
      <c r="AFK220" s="12"/>
      <c r="AFL220" s="12"/>
      <c r="AFM220" s="12"/>
      <c r="AFN220" s="12"/>
      <c r="AFO220" s="12"/>
      <c r="AFP220" s="12"/>
      <c r="AFQ220" s="12"/>
      <c r="AFR220" s="12"/>
      <c r="AFS220" s="12"/>
      <c r="AFT220" s="12"/>
      <c r="AFU220" s="12"/>
      <c r="AFV220" s="12"/>
      <c r="AFW220" s="12"/>
      <c r="AFX220" s="12"/>
      <c r="AFY220" s="12"/>
      <c r="AFZ220" s="12"/>
      <c r="AGA220" s="12"/>
      <c r="AGB220" s="12"/>
      <c r="AGC220" s="12"/>
      <c r="AGD220" s="12"/>
      <c r="AGE220" s="12"/>
      <c r="AGF220" s="12"/>
      <c r="AGG220" s="12"/>
      <c r="AGH220" s="12"/>
      <c r="AGI220" s="12"/>
      <c r="AGJ220" s="12"/>
      <c r="AGK220" s="12"/>
      <c r="AGL220" s="12"/>
      <c r="AGM220" s="12"/>
      <c r="AGN220" s="12"/>
      <c r="AGO220" s="12"/>
      <c r="AGP220" s="12"/>
      <c r="AGQ220" s="12"/>
      <c r="AGR220" s="12"/>
      <c r="AGS220" s="12"/>
      <c r="AGT220" s="12"/>
      <c r="AGU220" s="12"/>
      <c r="AGV220" s="12"/>
      <c r="AGW220" s="12"/>
      <c r="AGX220" s="12"/>
      <c r="AGY220" s="12"/>
      <c r="AGZ220" s="12"/>
      <c r="AHA220" s="12"/>
      <c r="AHB220" s="12"/>
      <c r="AHC220" s="12"/>
      <c r="AHD220" s="12"/>
      <c r="AHE220" s="12"/>
      <c r="AHF220" s="12"/>
      <c r="AHG220" s="12"/>
      <c r="AHH220" s="12"/>
      <c r="AHI220" s="12"/>
      <c r="AHJ220" s="12"/>
      <c r="AHK220" s="12"/>
      <c r="AHL220" s="12"/>
      <c r="AHM220" s="12"/>
      <c r="AHN220" s="12"/>
      <c r="AHO220" s="12"/>
      <c r="AHP220" s="12"/>
      <c r="AHQ220" s="12"/>
      <c r="AHR220" s="12"/>
      <c r="AHS220" s="12"/>
      <c r="AHT220" s="12"/>
      <c r="AHU220" s="12"/>
      <c r="AHV220" s="12"/>
      <c r="AHW220" s="12"/>
      <c r="AHX220" s="12"/>
      <c r="AHY220" s="12"/>
      <c r="AHZ220" s="12"/>
      <c r="AIA220" s="12"/>
      <c r="AIB220" s="12"/>
      <c r="AIC220" s="12"/>
      <c r="AID220" s="12"/>
      <c r="AIE220" s="12"/>
      <c r="AIF220" s="12"/>
      <c r="AIG220" s="12"/>
      <c r="AIH220" s="12"/>
      <c r="AII220" s="12"/>
      <c r="AIJ220" s="12"/>
      <c r="AIK220" s="12"/>
      <c r="AIL220" s="12"/>
      <c r="AIM220" s="12"/>
      <c r="AIN220" s="12"/>
      <c r="AIO220" s="12"/>
      <c r="AIP220" s="12"/>
      <c r="AIQ220" s="12"/>
      <c r="AIR220" s="12"/>
      <c r="AIS220" s="12"/>
      <c r="AIT220" s="12"/>
      <c r="AIU220" s="12"/>
      <c r="AIV220" s="12"/>
      <c r="AIW220" s="12"/>
      <c r="AIX220" s="12"/>
      <c r="AIY220" s="12"/>
      <c r="AIZ220" s="12"/>
      <c r="AJA220" s="12"/>
      <c r="AJB220" s="12"/>
      <c r="AJC220" s="12"/>
      <c r="AJD220" s="12"/>
      <c r="AJE220" s="12"/>
      <c r="AJF220" s="12"/>
      <c r="AJG220" s="12"/>
      <c r="AJH220" s="12"/>
      <c r="AJI220" s="12"/>
      <c r="AJJ220" s="12"/>
      <c r="AJK220" s="12"/>
      <c r="AJL220" s="12"/>
      <c r="AJM220" s="12"/>
      <c r="AJN220" s="12"/>
      <c r="AJO220" s="12"/>
      <c r="AJP220" s="12"/>
      <c r="AJQ220" s="12"/>
      <c r="AJR220" s="12"/>
      <c r="AJS220" s="12"/>
      <c r="AJT220" s="12"/>
      <c r="AJU220" s="12"/>
      <c r="AJV220" s="12"/>
      <c r="AJW220" s="12"/>
      <c r="AJX220" s="12"/>
      <c r="AJY220" s="12"/>
      <c r="AJZ220" s="12"/>
      <c r="AKA220" s="12"/>
      <c r="AKB220" s="12"/>
      <c r="AKC220" s="12"/>
      <c r="AKD220" s="12"/>
      <c r="AKE220" s="12"/>
      <c r="AKF220" s="12"/>
      <c r="AKG220" s="12"/>
      <c r="AKH220" s="12"/>
      <c r="AKI220" s="12"/>
      <c r="AKJ220" s="12"/>
      <c r="AKK220" s="12"/>
      <c r="AKL220" s="12"/>
      <c r="AKM220" s="12"/>
      <c r="AKN220" s="12"/>
      <c r="AKO220" s="12"/>
      <c r="AKP220" s="12"/>
      <c r="AKQ220" s="12"/>
      <c r="AKR220" s="12"/>
      <c r="AKS220" s="12"/>
      <c r="AKT220" s="12"/>
      <c r="AKU220" s="12"/>
      <c r="AKV220" s="12"/>
      <c r="AKW220" s="12"/>
      <c r="AKX220" s="12"/>
      <c r="AKY220" s="12"/>
      <c r="AKZ220" s="12"/>
      <c r="ALA220" s="12"/>
      <c r="ALB220" s="12"/>
      <c r="ALC220" s="12"/>
      <c r="ALD220" s="12"/>
      <c r="ALE220" s="12"/>
      <c r="ALF220" s="12"/>
      <c r="ALG220" s="12"/>
      <c r="ALH220" s="12"/>
      <c r="ALI220" s="12"/>
      <c r="ALJ220" s="12"/>
      <c r="ALK220" s="12"/>
      <c r="ALL220" s="12"/>
      <c r="ALM220" s="12"/>
      <c r="ALN220" s="12"/>
      <c r="ALO220" s="12"/>
      <c r="ALP220" s="12"/>
      <c r="ALQ220" s="12"/>
      <c r="ALR220" s="12"/>
      <c r="ALS220" s="12"/>
      <c r="ALT220" s="12"/>
      <c r="ALU220" s="12"/>
      <c r="ALV220" s="12"/>
      <c r="ALW220" s="12"/>
      <c r="ALX220" s="12"/>
      <c r="ALY220" s="12"/>
      <c r="ALZ220" s="12"/>
      <c r="AMA220" s="12"/>
      <c r="AMB220" s="12"/>
      <c r="AMC220" s="12"/>
      <c r="AMD220" s="12"/>
      <c r="AME220" s="12"/>
      <c r="AMF220" s="12"/>
      <c r="AMG220" s="12"/>
      <c r="AMH220" s="12"/>
      <c r="AMI220" s="12"/>
    </row>
    <row r="221" spans="1:1023" s="13" customFormat="1" ht="25.5" x14ac:dyDescent="0.2">
      <c r="A221" s="12"/>
      <c r="B221" s="93" t="s">
        <v>1133</v>
      </c>
      <c r="C221" s="72" t="s">
        <v>167</v>
      </c>
      <c r="D221" s="148" t="s">
        <v>335</v>
      </c>
      <c r="E221" s="172" t="s">
        <v>1132</v>
      </c>
      <c r="F221" s="37">
        <v>1.79</v>
      </c>
      <c r="G221" s="205" t="s">
        <v>173</v>
      </c>
      <c r="H221" s="37">
        <v>504.29</v>
      </c>
      <c r="I221" s="279">
        <v>76.739999999999995</v>
      </c>
      <c r="J221" s="6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c r="AR221" s="12"/>
      <c r="AS221" s="12"/>
      <c r="AT221" s="12"/>
      <c r="AU221" s="12"/>
      <c r="AV221" s="12"/>
      <c r="AW221" s="12"/>
      <c r="AX221" s="12"/>
      <c r="AY221" s="12"/>
      <c r="AZ221" s="12"/>
      <c r="BA221" s="12"/>
      <c r="BB221" s="12"/>
      <c r="BC221" s="12"/>
      <c r="BD221" s="12"/>
      <c r="BE221" s="12"/>
      <c r="BF221" s="12"/>
      <c r="BG221" s="12"/>
      <c r="BH221" s="12"/>
      <c r="BI221" s="12"/>
      <c r="BJ221" s="12"/>
      <c r="BK221" s="12"/>
      <c r="BL221" s="12"/>
      <c r="BM221" s="12"/>
      <c r="BN221" s="12"/>
      <c r="BO221" s="12"/>
      <c r="BP221" s="12"/>
      <c r="BQ221" s="12"/>
      <c r="BR221" s="12"/>
      <c r="BS221" s="12"/>
      <c r="BT221" s="12"/>
      <c r="BU221" s="12"/>
      <c r="BV221" s="12"/>
      <c r="BW221" s="12"/>
      <c r="BX221" s="12"/>
      <c r="BY221" s="12"/>
      <c r="BZ221" s="12"/>
      <c r="CA221" s="12"/>
      <c r="CB221" s="12"/>
      <c r="CC221" s="12"/>
      <c r="CD221" s="12"/>
      <c r="CE221" s="12"/>
      <c r="CF221" s="12"/>
      <c r="CG221" s="12"/>
      <c r="CH221" s="12"/>
      <c r="CI221" s="12"/>
      <c r="CJ221" s="12"/>
      <c r="CK221" s="12"/>
      <c r="CL221" s="12"/>
      <c r="CM221" s="12"/>
      <c r="CN221" s="12"/>
      <c r="CO221" s="12"/>
      <c r="CP221" s="12"/>
      <c r="CQ221" s="12"/>
      <c r="CR221" s="12"/>
      <c r="CS221" s="12"/>
      <c r="CT221" s="12"/>
      <c r="CU221" s="12"/>
      <c r="CV221" s="12"/>
      <c r="CW221" s="12"/>
      <c r="CX221" s="12"/>
      <c r="CY221" s="12"/>
      <c r="CZ221" s="12"/>
      <c r="DA221" s="12"/>
      <c r="DB221" s="12"/>
      <c r="DC221" s="12"/>
      <c r="DD221" s="12"/>
      <c r="DE221" s="12"/>
      <c r="DF221" s="12"/>
      <c r="DG221" s="12"/>
      <c r="DH221" s="12"/>
      <c r="DI221" s="12"/>
      <c r="DJ221" s="12"/>
      <c r="DK221" s="12"/>
      <c r="DL221" s="12"/>
      <c r="DM221" s="12"/>
      <c r="DN221" s="12"/>
      <c r="DO221" s="12"/>
      <c r="DP221" s="12"/>
      <c r="DQ221" s="12"/>
      <c r="DR221" s="12"/>
      <c r="DS221" s="12"/>
      <c r="DT221" s="12"/>
      <c r="DU221" s="12"/>
      <c r="DV221" s="12"/>
      <c r="DW221" s="12"/>
      <c r="DX221" s="12"/>
      <c r="DY221" s="12"/>
      <c r="DZ221" s="12"/>
      <c r="EA221" s="12"/>
      <c r="EB221" s="12"/>
      <c r="EC221" s="12"/>
      <c r="ED221" s="12"/>
      <c r="EE221" s="12"/>
      <c r="EF221" s="12"/>
      <c r="EG221" s="12"/>
      <c r="EH221" s="12"/>
      <c r="EI221" s="12"/>
      <c r="EJ221" s="12"/>
      <c r="EK221" s="12"/>
      <c r="EL221" s="12"/>
      <c r="EM221" s="12"/>
      <c r="EN221" s="12"/>
      <c r="EO221" s="12"/>
      <c r="EP221" s="12"/>
      <c r="EQ221" s="12"/>
      <c r="ER221" s="12"/>
      <c r="ES221" s="12"/>
      <c r="ET221" s="12"/>
      <c r="EU221" s="12"/>
      <c r="EV221" s="12"/>
      <c r="EW221" s="12"/>
      <c r="EX221" s="12"/>
      <c r="EY221" s="12"/>
      <c r="EZ221" s="12"/>
      <c r="FA221" s="12"/>
      <c r="FB221" s="12"/>
      <c r="FC221" s="12"/>
      <c r="FD221" s="12"/>
      <c r="FE221" s="12"/>
      <c r="FF221" s="12"/>
      <c r="FG221" s="12"/>
      <c r="FH221" s="12"/>
      <c r="FI221" s="12"/>
      <c r="FJ221" s="12"/>
      <c r="FK221" s="12"/>
      <c r="FL221" s="12"/>
      <c r="FM221" s="12"/>
      <c r="FN221" s="12"/>
      <c r="FO221" s="12"/>
      <c r="FP221" s="12"/>
      <c r="FQ221" s="12"/>
      <c r="FR221" s="12"/>
      <c r="FS221" s="12"/>
      <c r="FT221" s="12"/>
      <c r="FU221" s="12"/>
      <c r="FV221" s="12"/>
      <c r="FW221" s="12"/>
      <c r="FX221" s="12"/>
      <c r="FY221" s="12"/>
      <c r="FZ221" s="12"/>
      <c r="GA221" s="12"/>
      <c r="GB221" s="12"/>
      <c r="GC221" s="12"/>
      <c r="GD221" s="12"/>
      <c r="GE221" s="12"/>
      <c r="GF221" s="12"/>
      <c r="GG221" s="12"/>
      <c r="GH221" s="12"/>
      <c r="GI221" s="12"/>
      <c r="GJ221" s="12"/>
      <c r="GK221" s="12"/>
      <c r="GL221" s="12"/>
      <c r="GM221" s="12"/>
      <c r="GN221" s="12"/>
      <c r="GO221" s="12"/>
      <c r="GP221" s="12"/>
      <c r="GQ221" s="12"/>
      <c r="GR221" s="12"/>
      <c r="GS221" s="12"/>
      <c r="GT221" s="12"/>
      <c r="GU221" s="12"/>
      <c r="GV221" s="12"/>
      <c r="GW221" s="12"/>
      <c r="GX221" s="12"/>
      <c r="GY221" s="12"/>
      <c r="GZ221" s="12"/>
      <c r="HA221" s="12"/>
      <c r="HB221" s="12"/>
      <c r="HC221" s="12"/>
      <c r="HD221" s="12"/>
      <c r="HE221" s="12"/>
      <c r="HF221" s="12"/>
      <c r="HG221" s="12"/>
      <c r="HH221" s="12"/>
      <c r="HI221" s="12"/>
      <c r="HJ221" s="12"/>
      <c r="HK221" s="12"/>
      <c r="HL221" s="12"/>
      <c r="HM221" s="12"/>
      <c r="HN221" s="12"/>
      <c r="HO221" s="12"/>
      <c r="HP221" s="12"/>
      <c r="HQ221" s="12"/>
      <c r="HR221" s="12"/>
      <c r="HS221" s="12"/>
      <c r="HT221" s="12"/>
      <c r="HU221" s="12"/>
      <c r="HV221" s="12"/>
      <c r="HW221" s="12"/>
      <c r="HX221" s="12"/>
      <c r="HY221" s="12"/>
      <c r="HZ221" s="12"/>
      <c r="IA221" s="12"/>
      <c r="IB221" s="12"/>
      <c r="IC221" s="12"/>
      <c r="ID221" s="12"/>
      <c r="IE221" s="12"/>
      <c r="IF221" s="12"/>
      <c r="IG221" s="12"/>
      <c r="IH221" s="12"/>
      <c r="II221" s="12"/>
      <c r="IJ221" s="12"/>
      <c r="IK221" s="12"/>
      <c r="IL221" s="12"/>
      <c r="IM221" s="12"/>
      <c r="IN221" s="12"/>
      <c r="IO221" s="12"/>
      <c r="IP221" s="12"/>
      <c r="IQ221" s="12"/>
      <c r="IR221" s="12"/>
      <c r="IS221" s="12"/>
      <c r="IT221" s="12"/>
      <c r="IU221" s="12"/>
      <c r="IV221" s="12"/>
      <c r="IW221" s="12"/>
      <c r="IX221" s="12"/>
      <c r="IY221" s="12"/>
      <c r="IZ221" s="12"/>
      <c r="JA221" s="12"/>
      <c r="JB221" s="12"/>
      <c r="JC221" s="12"/>
      <c r="JD221" s="12"/>
      <c r="JE221" s="12"/>
      <c r="JF221" s="12"/>
      <c r="JG221" s="12"/>
      <c r="JH221" s="12"/>
      <c r="JI221" s="12"/>
      <c r="JJ221" s="12"/>
      <c r="JK221" s="12"/>
      <c r="JL221" s="12"/>
      <c r="JM221" s="12"/>
      <c r="JN221" s="12"/>
      <c r="JO221" s="12"/>
      <c r="JP221" s="12"/>
      <c r="JQ221" s="12"/>
      <c r="JR221" s="12"/>
      <c r="JS221" s="12"/>
      <c r="JT221" s="12"/>
      <c r="JU221" s="12"/>
      <c r="JV221" s="12"/>
      <c r="JW221" s="12"/>
      <c r="JX221" s="12"/>
      <c r="JY221" s="12"/>
      <c r="JZ221" s="12"/>
      <c r="KA221" s="12"/>
      <c r="KB221" s="12"/>
      <c r="KC221" s="12"/>
      <c r="KD221" s="12"/>
      <c r="KE221" s="12"/>
      <c r="KF221" s="12"/>
      <c r="KG221" s="12"/>
      <c r="KH221" s="12"/>
      <c r="KI221" s="12"/>
      <c r="KJ221" s="12"/>
      <c r="KK221" s="12"/>
      <c r="KL221" s="12"/>
      <c r="KM221" s="12"/>
      <c r="KN221" s="12"/>
      <c r="KO221" s="12"/>
      <c r="KP221" s="12"/>
      <c r="KQ221" s="12"/>
      <c r="KR221" s="12"/>
      <c r="KS221" s="12"/>
      <c r="KT221" s="12"/>
      <c r="KU221" s="12"/>
      <c r="KV221" s="12"/>
      <c r="KW221" s="12"/>
      <c r="KX221" s="12"/>
      <c r="KY221" s="12"/>
      <c r="KZ221" s="12"/>
      <c r="LA221" s="12"/>
      <c r="LB221" s="12"/>
      <c r="LC221" s="12"/>
      <c r="LD221" s="12"/>
      <c r="LE221" s="12"/>
      <c r="LF221" s="12"/>
      <c r="LG221" s="12"/>
      <c r="LH221" s="12"/>
      <c r="LI221" s="12"/>
      <c r="LJ221" s="12"/>
      <c r="LK221" s="12"/>
      <c r="LL221" s="12"/>
      <c r="LM221" s="12"/>
      <c r="LN221" s="12"/>
      <c r="LO221" s="12"/>
      <c r="LP221" s="12"/>
      <c r="LQ221" s="12"/>
      <c r="LR221" s="12"/>
      <c r="LS221" s="12"/>
      <c r="LT221" s="12"/>
      <c r="LU221" s="12"/>
      <c r="LV221" s="12"/>
      <c r="LW221" s="12"/>
      <c r="LX221" s="12"/>
      <c r="LY221" s="12"/>
      <c r="LZ221" s="12"/>
      <c r="MA221" s="12"/>
      <c r="MB221" s="12"/>
      <c r="MC221" s="12"/>
      <c r="MD221" s="12"/>
      <c r="ME221" s="12"/>
      <c r="MF221" s="12"/>
      <c r="MG221" s="12"/>
      <c r="MH221" s="12"/>
      <c r="MI221" s="12"/>
      <c r="MJ221" s="12"/>
      <c r="MK221" s="12"/>
      <c r="ML221" s="12"/>
      <c r="MM221" s="12"/>
      <c r="MN221" s="12"/>
      <c r="MO221" s="12"/>
      <c r="MP221" s="12"/>
      <c r="MQ221" s="12"/>
      <c r="MR221" s="12"/>
      <c r="MS221" s="12"/>
      <c r="MT221" s="12"/>
      <c r="MU221" s="12"/>
      <c r="MV221" s="12"/>
      <c r="MW221" s="12"/>
      <c r="MX221" s="12"/>
      <c r="MY221" s="12"/>
      <c r="MZ221" s="12"/>
      <c r="NA221" s="12"/>
      <c r="NB221" s="12"/>
      <c r="NC221" s="12"/>
      <c r="ND221" s="12"/>
      <c r="NE221" s="12"/>
      <c r="NF221" s="12"/>
      <c r="NG221" s="12"/>
      <c r="NH221" s="12"/>
      <c r="NI221" s="12"/>
      <c r="NJ221" s="12"/>
      <c r="NK221" s="12"/>
      <c r="NL221" s="12"/>
      <c r="NM221" s="12"/>
      <c r="NN221" s="12"/>
      <c r="NO221" s="12"/>
      <c r="NP221" s="12"/>
      <c r="NQ221" s="12"/>
      <c r="NR221" s="12"/>
      <c r="NS221" s="12"/>
      <c r="NT221" s="12"/>
      <c r="NU221" s="12"/>
      <c r="NV221" s="12"/>
      <c r="NW221" s="12"/>
      <c r="NX221" s="12"/>
      <c r="NY221" s="12"/>
      <c r="NZ221" s="12"/>
      <c r="OA221" s="12"/>
      <c r="OB221" s="12"/>
      <c r="OC221" s="12"/>
      <c r="OD221" s="12"/>
      <c r="OE221" s="12"/>
      <c r="OF221" s="12"/>
      <c r="OG221" s="12"/>
      <c r="OH221" s="12"/>
      <c r="OI221" s="12"/>
      <c r="OJ221" s="12"/>
      <c r="OK221" s="12"/>
      <c r="OL221" s="12"/>
      <c r="OM221" s="12"/>
      <c r="ON221" s="12"/>
      <c r="OO221" s="12"/>
      <c r="OP221" s="12"/>
      <c r="OQ221" s="12"/>
      <c r="OR221" s="12"/>
      <c r="OS221" s="12"/>
      <c r="OT221" s="12"/>
      <c r="OU221" s="12"/>
      <c r="OV221" s="12"/>
      <c r="OW221" s="12"/>
      <c r="OX221" s="12"/>
      <c r="OY221" s="12"/>
      <c r="OZ221" s="12"/>
      <c r="PA221" s="12"/>
      <c r="PB221" s="12"/>
      <c r="PC221" s="12"/>
      <c r="PD221" s="12"/>
      <c r="PE221" s="12"/>
      <c r="PF221" s="12"/>
      <c r="PG221" s="12"/>
      <c r="PH221" s="12"/>
      <c r="PI221" s="12"/>
      <c r="PJ221" s="12"/>
      <c r="PK221" s="12"/>
      <c r="PL221" s="12"/>
      <c r="PM221" s="12"/>
      <c r="PN221" s="12"/>
      <c r="PO221" s="12"/>
      <c r="PP221" s="12"/>
      <c r="PQ221" s="12"/>
      <c r="PR221" s="12"/>
      <c r="PS221" s="12"/>
      <c r="PT221" s="12"/>
      <c r="PU221" s="12"/>
      <c r="PV221" s="12"/>
      <c r="PW221" s="12"/>
      <c r="PX221" s="12"/>
      <c r="PY221" s="12"/>
      <c r="PZ221" s="12"/>
      <c r="QA221" s="12"/>
      <c r="QB221" s="12"/>
      <c r="QC221" s="12"/>
      <c r="QD221" s="12"/>
      <c r="QE221" s="12"/>
      <c r="QF221" s="12"/>
      <c r="QG221" s="12"/>
      <c r="QH221" s="12"/>
      <c r="QI221" s="12"/>
      <c r="QJ221" s="12"/>
      <c r="QK221" s="12"/>
      <c r="QL221" s="12"/>
      <c r="QM221" s="12"/>
      <c r="QN221" s="12"/>
      <c r="QO221" s="12"/>
      <c r="QP221" s="12"/>
      <c r="QQ221" s="12"/>
      <c r="QR221" s="12"/>
      <c r="QS221" s="12"/>
      <c r="QT221" s="12"/>
      <c r="QU221" s="12"/>
      <c r="QV221" s="12"/>
      <c r="QW221" s="12"/>
      <c r="QX221" s="12"/>
      <c r="QY221" s="12"/>
      <c r="QZ221" s="12"/>
      <c r="RA221" s="12"/>
      <c r="RB221" s="12"/>
      <c r="RC221" s="12"/>
      <c r="RD221" s="12"/>
      <c r="RE221" s="12"/>
      <c r="RF221" s="12"/>
      <c r="RG221" s="12"/>
      <c r="RH221" s="12"/>
      <c r="RI221" s="12"/>
      <c r="RJ221" s="12"/>
      <c r="RK221" s="12"/>
      <c r="RL221" s="12"/>
      <c r="RM221" s="12"/>
      <c r="RN221" s="12"/>
      <c r="RO221" s="12"/>
      <c r="RP221" s="12"/>
      <c r="RQ221" s="12"/>
      <c r="RR221" s="12"/>
      <c r="RS221" s="12"/>
      <c r="RT221" s="12"/>
      <c r="RU221" s="12"/>
      <c r="RV221" s="12"/>
      <c r="RW221" s="12"/>
      <c r="RX221" s="12"/>
      <c r="RY221" s="12"/>
      <c r="RZ221" s="12"/>
      <c r="SA221" s="12"/>
      <c r="SB221" s="12"/>
      <c r="SC221" s="12"/>
      <c r="SD221" s="12"/>
      <c r="SE221" s="12"/>
      <c r="SF221" s="12"/>
      <c r="SG221" s="12"/>
      <c r="SH221" s="12"/>
      <c r="SI221" s="12"/>
      <c r="SJ221" s="12"/>
      <c r="SK221" s="12"/>
      <c r="SL221" s="12"/>
      <c r="SM221" s="12"/>
      <c r="SN221" s="12"/>
      <c r="SO221" s="12"/>
      <c r="SP221" s="12"/>
      <c r="SQ221" s="12"/>
      <c r="SR221" s="12"/>
      <c r="SS221" s="12"/>
      <c r="ST221" s="12"/>
      <c r="SU221" s="12"/>
      <c r="SV221" s="12"/>
      <c r="SW221" s="12"/>
      <c r="SX221" s="12"/>
      <c r="SY221" s="12"/>
      <c r="SZ221" s="12"/>
      <c r="TA221" s="12"/>
      <c r="TB221" s="12"/>
      <c r="TC221" s="12"/>
      <c r="TD221" s="12"/>
      <c r="TE221" s="12"/>
      <c r="TF221" s="12"/>
      <c r="TG221" s="12"/>
      <c r="TH221" s="12"/>
      <c r="TI221" s="12"/>
      <c r="TJ221" s="12"/>
      <c r="TK221" s="12"/>
      <c r="TL221" s="12"/>
      <c r="TM221" s="12"/>
      <c r="TN221" s="12"/>
      <c r="TO221" s="12"/>
      <c r="TP221" s="12"/>
      <c r="TQ221" s="12"/>
      <c r="TR221" s="12"/>
      <c r="TS221" s="12"/>
      <c r="TT221" s="12"/>
      <c r="TU221" s="12"/>
      <c r="TV221" s="12"/>
      <c r="TW221" s="12"/>
      <c r="TX221" s="12"/>
      <c r="TY221" s="12"/>
      <c r="TZ221" s="12"/>
      <c r="UA221" s="12"/>
      <c r="UB221" s="12"/>
      <c r="UC221" s="12"/>
      <c r="UD221" s="12"/>
      <c r="UE221" s="12"/>
      <c r="UF221" s="12"/>
      <c r="UG221" s="12"/>
      <c r="UH221" s="12"/>
      <c r="UI221" s="12"/>
      <c r="UJ221" s="12"/>
      <c r="UK221" s="12"/>
      <c r="UL221" s="12"/>
      <c r="UM221" s="12"/>
      <c r="UN221" s="12"/>
      <c r="UO221" s="12"/>
      <c r="UP221" s="12"/>
      <c r="UQ221" s="12"/>
      <c r="UR221" s="12"/>
      <c r="US221" s="12"/>
      <c r="UT221" s="12"/>
      <c r="UU221" s="12"/>
      <c r="UV221" s="12"/>
      <c r="UW221" s="12"/>
      <c r="UX221" s="12"/>
      <c r="UY221" s="12"/>
      <c r="UZ221" s="12"/>
      <c r="VA221" s="12"/>
      <c r="VB221" s="12"/>
      <c r="VC221" s="12"/>
      <c r="VD221" s="12"/>
      <c r="VE221" s="12"/>
      <c r="VF221" s="12"/>
      <c r="VG221" s="12"/>
      <c r="VH221" s="12"/>
      <c r="VI221" s="12"/>
      <c r="VJ221" s="12"/>
      <c r="VK221" s="12"/>
      <c r="VL221" s="12"/>
      <c r="VM221" s="12"/>
      <c r="VN221" s="12"/>
      <c r="VO221" s="12"/>
      <c r="VP221" s="12"/>
      <c r="VQ221" s="12"/>
      <c r="VR221" s="12"/>
      <c r="VS221" s="12"/>
      <c r="VT221" s="12"/>
      <c r="VU221" s="12"/>
      <c r="VV221" s="12"/>
      <c r="VW221" s="12"/>
      <c r="VX221" s="12"/>
      <c r="VY221" s="12"/>
      <c r="VZ221" s="12"/>
      <c r="WA221" s="12"/>
      <c r="WB221" s="12"/>
      <c r="WC221" s="12"/>
      <c r="WD221" s="12"/>
      <c r="WE221" s="12"/>
      <c r="WF221" s="12"/>
      <c r="WG221" s="12"/>
      <c r="WH221" s="12"/>
      <c r="WI221" s="12"/>
      <c r="WJ221" s="12"/>
      <c r="WK221" s="12"/>
      <c r="WL221" s="12"/>
      <c r="WM221" s="12"/>
      <c r="WN221" s="12"/>
      <c r="WO221" s="12"/>
      <c r="WP221" s="12"/>
      <c r="WQ221" s="12"/>
      <c r="WR221" s="12"/>
      <c r="WS221" s="12"/>
      <c r="WT221" s="12"/>
      <c r="WU221" s="12"/>
      <c r="WV221" s="12"/>
      <c r="WW221" s="12"/>
      <c r="WX221" s="12"/>
      <c r="WY221" s="12"/>
      <c r="WZ221" s="12"/>
      <c r="XA221" s="12"/>
      <c r="XB221" s="12"/>
      <c r="XC221" s="12"/>
      <c r="XD221" s="12"/>
      <c r="XE221" s="12"/>
      <c r="XF221" s="12"/>
      <c r="XG221" s="12"/>
      <c r="XH221" s="12"/>
      <c r="XI221" s="12"/>
      <c r="XJ221" s="12"/>
      <c r="XK221" s="12"/>
      <c r="XL221" s="12"/>
      <c r="XM221" s="12"/>
      <c r="XN221" s="12"/>
      <c r="XO221" s="12"/>
      <c r="XP221" s="12"/>
      <c r="XQ221" s="12"/>
      <c r="XR221" s="12"/>
      <c r="XS221" s="12"/>
      <c r="XT221" s="12"/>
      <c r="XU221" s="12"/>
      <c r="XV221" s="12"/>
      <c r="XW221" s="12"/>
      <c r="XX221" s="12"/>
      <c r="XY221" s="12"/>
      <c r="XZ221" s="12"/>
      <c r="YA221" s="12"/>
      <c r="YB221" s="12"/>
      <c r="YC221" s="12"/>
      <c r="YD221" s="12"/>
      <c r="YE221" s="12"/>
      <c r="YF221" s="12"/>
      <c r="YG221" s="12"/>
      <c r="YH221" s="12"/>
      <c r="YI221" s="12"/>
      <c r="YJ221" s="12"/>
      <c r="YK221" s="12"/>
      <c r="YL221" s="12"/>
      <c r="YM221" s="12"/>
      <c r="YN221" s="12"/>
      <c r="YO221" s="12"/>
      <c r="YP221" s="12"/>
      <c r="YQ221" s="12"/>
      <c r="YR221" s="12"/>
      <c r="YS221" s="12"/>
      <c r="YT221" s="12"/>
      <c r="YU221" s="12"/>
      <c r="YV221" s="12"/>
      <c r="YW221" s="12"/>
      <c r="YX221" s="12"/>
      <c r="YY221" s="12"/>
      <c r="YZ221" s="12"/>
      <c r="ZA221" s="12"/>
      <c r="ZB221" s="12"/>
      <c r="ZC221" s="12"/>
      <c r="ZD221" s="12"/>
      <c r="ZE221" s="12"/>
      <c r="ZF221" s="12"/>
      <c r="ZG221" s="12"/>
      <c r="ZH221" s="12"/>
      <c r="ZI221" s="12"/>
      <c r="ZJ221" s="12"/>
      <c r="ZK221" s="12"/>
      <c r="ZL221" s="12"/>
      <c r="ZM221" s="12"/>
      <c r="ZN221" s="12"/>
      <c r="ZO221" s="12"/>
      <c r="ZP221" s="12"/>
      <c r="ZQ221" s="12"/>
      <c r="ZR221" s="12"/>
      <c r="ZS221" s="12"/>
      <c r="ZT221" s="12"/>
      <c r="ZU221" s="12"/>
      <c r="ZV221" s="12"/>
      <c r="ZW221" s="12"/>
      <c r="ZX221" s="12"/>
      <c r="ZY221" s="12"/>
      <c r="ZZ221" s="12"/>
      <c r="AAA221" s="12"/>
      <c r="AAB221" s="12"/>
      <c r="AAC221" s="12"/>
      <c r="AAD221" s="12"/>
      <c r="AAE221" s="12"/>
      <c r="AAF221" s="12"/>
      <c r="AAG221" s="12"/>
      <c r="AAH221" s="12"/>
      <c r="AAI221" s="12"/>
      <c r="AAJ221" s="12"/>
      <c r="AAK221" s="12"/>
      <c r="AAL221" s="12"/>
      <c r="AAM221" s="12"/>
      <c r="AAN221" s="12"/>
      <c r="AAO221" s="12"/>
      <c r="AAP221" s="12"/>
      <c r="AAQ221" s="12"/>
      <c r="AAR221" s="12"/>
      <c r="AAS221" s="12"/>
      <c r="AAT221" s="12"/>
      <c r="AAU221" s="12"/>
      <c r="AAV221" s="12"/>
      <c r="AAW221" s="12"/>
      <c r="AAX221" s="12"/>
      <c r="AAY221" s="12"/>
      <c r="AAZ221" s="12"/>
      <c r="ABA221" s="12"/>
      <c r="ABB221" s="12"/>
      <c r="ABC221" s="12"/>
      <c r="ABD221" s="12"/>
      <c r="ABE221" s="12"/>
      <c r="ABF221" s="12"/>
      <c r="ABG221" s="12"/>
      <c r="ABH221" s="12"/>
      <c r="ABI221" s="12"/>
      <c r="ABJ221" s="12"/>
      <c r="ABK221" s="12"/>
      <c r="ABL221" s="12"/>
      <c r="ABM221" s="12"/>
      <c r="ABN221" s="12"/>
      <c r="ABO221" s="12"/>
      <c r="ABP221" s="12"/>
      <c r="ABQ221" s="12"/>
      <c r="ABR221" s="12"/>
      <c r="ABS221" s="12"/>
      <c r="ABT221" s="12"/>
      <c r="ABU221" s="12"/>
      <c r="ABV221" s="12"/>
      <c r="ABW221" s="12"/>
      <c r="ABX221" s="12"/>
      <c r="ABY221" s="12"/>
      <c r="ABZ221" s="12"/>
      <c r="ACA221" s="12"/>
      <c r="ACB221" s="12"/>
      <c r="ACC221" s="12"/>
      <c r="ACD221" s="12"/>
      <c r="ACE221" s="12"/>
      <c r="ACF221" s="12"/>
      <c r="ACG221" s="12"/>
      <c r="ACH221" s="12"/>
      <c r="ACI221" s="12"/>
      <c r="ACJ221" s="12"/>
      <c r="ACK221" s="12"/>
      <c r="ACL221" s="12"/>
      <c r="ACM221" s="12"/>
      <c r="ACN221" s="12"/>
      <c r="ACO221" s="12"/>
      <c r="ACP221" s="12"/>
      <c r="ACQ221" s="12"/>
      <c r="ACR221" s="12"/>
      <c r="ACS221" s="12"/>
      <c r="ACT221" s="12"/>
      <c r="ACU221" s="12"/>
      <c r="ACV221" s="12"/>
      <c r="ACW221" s="12"/>
      <c r="ACX221" s="12"/>
      <c r="ACY221" s="12"/>
      <c r="ACZ221" s="12"/>
      <c r="ADA221" s="12"/>
      <c r="ADB221" s="12"/>
      <c r="ADC221" s="12"/>
      <c r="ADD221" s="12"/>
      <c r="ADE221" s="12"/>
      <c r="ADF221" s="12"/>
      <c r="ADG221" s="12"/>
      <c r="ADH221" s="12"/>
      <c r="ADI221" s="12"/>
      <c r="ADJ221" s="12"/>
      <c r="ADK221" s="12"/>
      <c r="ADL221" s="12"/>
      <c r="ADM221" s="12"/>
      <c r="ADN221" s="12"/>
      <c r="ADO221" s="12"/>
      <c r="ADP221" s="12"/>
      <c r="ADQ221" s="12"/>
      <c r="ADR221" s="12"/>
      <c r="ADS221" s="12"/>
      <c r="ADT221" s="12"/>
      <c r="ADU221" s="12"/>
      <c r="ADV221" s="12"/>
      <c r="ADW221" s="12"/>
      <c r="ADX221" s="12"/>
      <c r="ADY221" s="12"/>
      <c r="ADZ221" s="12"/>
      <c r="AEA221" s="12"/>
      <c r="AEB221" s="12"/>
      <c r="AEC221" s="12"/>
      <c r="AED221" s="12"/>
      <c r="AEE221" s="12"/>
      <c r="AEF221" s="12"/>
      <c r="AEG221" s="12"/>
      <c r="AEH221" s="12"/>
      <c r="AEI221" s="12"/>
      <c r="AEJ221" s="12"/>
      <c r="AEK221" s="12"/>
      <c r="AEL221" s="12"/>
      <c r="AEM221" s="12"/>
      <c r="AEN221" s="12"/>
      <c r="AEO221" s="12"/>
      <c r="AEP221" s="12"/>
      <c r="AEQ221" s="12"/>
      <c r="AER221" s="12"/>
      <c r="AES221" s="12"/>
      <c r="AET221" s="12"/>
      <c r="AEU221" s="12"/>
      <c r="AEV221" s="12"/>
      <c r="AEW221" s="12"/>
      <c r="AEX221" s="12"/>
      <c r="AEY221" s="12"/>
      <c r="AEZ221" s="12"/>
      <c r="AFA221" s="12"/>
      <c r="AFB221" s="12"/>
      <c r="AFC221" s="12"/>
      <c r="AFD221" s="12"/>
      <c r="AFE221" s="12"/>
      <c r="AFF221" s="12"/>
      <c r="AFG221" s="12"/>
      <c r="AFH221" s="12"/>
      <c r="AFI221" s="12"/>
      <c r="AFJ221" s="12"/>
      <c r="AFK221" s="12"/>
      <c r="AFL221" s="12"/>
      <c r="AFM221" s="12"/>
      <c r="AFN221" s="12"/>
      <c r="AFO221" s="12"/>
      <c r="AFP221" s="12"/>
      <c r="AFQ221" s="12"/>
      <c r="AFR221" s="12"/>
      <c r="AFS221" s="12"/>
      <c r="AFT221" s="12"/>
      <c r="AFU221" s="12"/>
      <c r="AFV221" s="12"/>
      <c r="AFW221" s="12"/>
      <c r="AFX221" s="12"/>
      <c r="AFY221" s="12"/>
      <c r="AFZ221" s="12"/>
      <c r="AGA221" s="12"/>
      <c r="AGB221" s="12"/>
      <c r="AGC221" s="12"/>
      <c r="AGD221" s="12"/>
      <c r="AGE221" s="12"/>
      <c r="AGF221" s="12"/>
      <c r="AGG221" s="12"/>
      <c r="AGH221" s="12"/>
      <c r="AGI221" s="12"/>
      <c r="AGJ221" s="12"/>
      <c r="AGK221" s="12"/>
      <c r="AGL221" s="12"/>
      <c r="AGM221" s="12"/>
      <c r="AGN221" s="12"/>
      <c r="AGO221" s="12"/>
      <c r="AGP221" s="12"/>
      <c r="AGQ221" s="12"/>
      <c r="AGR221" s="12"/>
      <c r="AGS221" s="12"/>
      <c r="AGT221" s="12"/>
      <c r="AGU221" s="12"/>
      <c r="AGV221" s="12"/>
      <c r="AGW221" s="12"/>
      <c r="AGX221" s="12"/>
      <c r="AGY221" s="12"/>
      <c r="AGZ221" s="12"/>
      <c r="AHA221" s="12"/>
      <c r="AHB221" s="12"/>
      <c r="AHC221" s="12"/>
      <c r="AHD221" s="12"/>
      <c r="AHE221" s="12"/>
      <c r="AHF221" s="12"/>
      <c r="AHG221" s="12"/>
      <c r="AHH221" s="12"/>
      <c r="AHI221" s="12"/>
      <c r="AHJ221" s="12"/>
      <c r="AHK221" s="12"/>
      <c r="AHL221" s="12"/>
      <c r="AHM221" s="12"/>
      <c r="AHN221" s="12"/>
      <c r="AHO221" s="12"/>
      <c r="AHP221" s="12"/>
      <c r="AHQ221" s="12"/>
      <c r="AHR221" s="12"/>
      <c r="AHS221" s="12"/>
      <c r="AHT221" s="12"/>
      <c r="AHU221" s="12"/>
      <c r="AHV221" s="12"/>
      <c r="AHW221" s="12"/>
      <c r="AHX221" s="12"/>
      <c r="AHY221" s="12"/>
      <c r="AHZ221" s="12"/>
      <c r="AIA221" s="12"/>
      <c r="AIB221" s="12"/>
      <c r="AIC221" s="12"/>
      <c r="AID221" s="12"/>
      <c r="AIE221" s="12"/>
      <c r="AIF221" s="12"/>
      <c r="AIG221" s="12"/>
      <c r="AIH221" s="12"/>
      <c r="AII221" s="12"/>
      <c r="AIJ221" s="12"/>
      <c r="AIK221" s="12"/>
      <c r="AIL221" s="12"/>
      <c r="AIM221" s="12"/>
      <c r="AIN221" s="12"/>
      <c r="AIO221" s="12"/>
      <c r="AIP221" s="12"/>
      <c r="AIQ221" s="12"/>
      <c r="AIR221" s="12"/>
      <c r="AIS221" s="12"/>
      <c r="AIT221" s="12"/>
      <c r="AIU221" s="12"/>
      <c r="AIV221" s="12"/>
      <c r="AIW221" s="12"/>
      <c r="AIX221" s="12"/>
      <c r="AIY221" s="12"/>
      <c r="AIZ221" s="12"/>
      <c r="AJA221" s="12"/>
      <c r="AJB221" s="12"/>
      <c r="AJC221" s="12"/>
      <c r="AJD221" s="12"/>
      <c r="AJE221" s="12"/>
      <c r="AJF221" s="12"/>
      <c r="AJG221" s="12"/>
      <c r="AJH221" s="12"/>
      <c r="AJI221" s="12"/>
      <c r="AJJ221" s="12"/>
      <c r="AJK221" s="12"/>
      <c r="AJL221" s="12"/>
      <c r="AJM221" s="12"/>
      <c r="AJN221" s="12"/>
      <c r="AJO221" s="12"/>
      <c r="AJP221" s="12"/>
      <c r="AJQ221" s="12"/>
      <c r="AJR221" s="12"/>
      <c r="AJS221" s="12"/>
      <c r="AJT221" s="12"/>
      <c r="AJU221" s="12"/>
      <c r="AJV221" s="12"/>
      <c r="AJW221" s="12"/>
      <c r="AJX221" s="12"/>
      <c r="AJY221" s="12"/>
      <c r="AJZ221" s="12"/>
      <c r="AKA221" s="12"/>
      <c r="AKB221" s="12"/>
      <c r="AKC221" s="12"/>
      <c r="AKD221" s="12"/>
      <c r="AKE221" s="12"/>
      <c r="AKF221" s="12"/>
      <c r="AKG221" s="12"/>
      <c r="AKH221" s="12"/>
      <c r="AKI221" s="12"/>
      <c r="AKJ221" s="12"/>
      <c r="AKK221" s="12"/>
      <c r="AKL221" s="12"/>
      <c r="AKM221" s="12"/>
      <c r="AKN221" s="12"/>
      <c r="AKO221" s="12"/>
      <c r="AKP221" s="12"/>
      <c r="AKQ221" s="12"/>
      <c r="AKR221" s="12"/>
      <c r="AKS221" s="12"/>
      <c r="AKT221" s="12"/>
      <c r="AKU221" s="12"/>
      <c r="AKV221" s="12"/>
      <c r="AKW221" s="12"/>
      <c r="AKX221" s="12"/>
      <c r="AKY221" s="12"/>
      <c r="AKZ221" s="12"/>
      <c r="ALA221" s="12"/>
      <c r="ALB221" s="12"/>
      <c r="ALC221" s="12"/>
      <c r="ALD221" s="12"/>
      <c r="ALE221" s="12"/>
      <c r="ALF221" s="12"/>
      <c r="ALG221" s="12"/>
      <c r="ALH221" s="12"/>
      <c r="ALI221" s="12"/>
      <c r="ALJ221" s="12"/>
      <c r="ALK221" s="12"/>
      <c r="ALL221" s="12"/>
      <c r="ALM221" s="12"/>
      <c r="ALN221" s="12"/>
      <c r="ALO221" s="12"/>
      <c r="ALP221" s="12"/>
      <c r="ALQ221" s="12"/>
      <c r="ALR221" s="12"/>
      <c r="ALS221" s="12"/>
      <c r="ALT221" s="12"/>
      <c r="ALU221" s="12"/>
      <c r="ALV221" s="12"/>
      <c r="ALW221" s="12"/>
      <c r="ALX221" s="12"/>
      <c r="ALY221" s="12"/>
      <c r="ALZ221" s="12"/>
      <c r="AMA221" s="12"/>
      <c r="AMB221" s="12"/>
      <c r="AMC221" s="12"/>
      <c r="AMD221" s="12"/>
      <c r="AME221" s="12"/>
      <c r="AMF221" s="12"/>
      <c r="AMG221" s="12"/>
      <c r="AMH221" s="12"/>
      <c r="AMI221" s="12"/>
    </row>
    <row r="222" spans="1:1023" s="13" customFormat="1" x14ac:dyDescent="0.2">
      <c r="A222" s="12"/>
      <c r="B222" s="93"/>
      <c r="C222" s="79"/>
      <c r="D222" s="100"/>
      <c r="E222" s="171"/>
      <c r="F222" s="37"/>
      <c r="G222" s="205"/>
      <c r="H222" s="37">
        <f>SUM(F221*H221)</f>
        <v>902.67910000000006</v>
      </c>
      <c r="I222" s="283">
        <f>SUM(F221*I221)</f>
        <v>137.3646</v>
      </c>
      <c r="J222" s="62">
        <f>SUM(H222:I222)</f>
        <v>1040.0437000000002</v>
      </c>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c r="AR222" s="12"/>
      <c r="AS222" s="12"/>
      <c r="AT222" s="12"/>
      <c r="AU222" s="12"/>
      <c r="AV222" s="12"/>
      <c r="AW222" s="12"/>
      <c r="AX222" s="12"/>
      <c r="AY222" s="12"/>
      <c r="AZ222" s="12"/>
      <c r="BA222" s="12"/>
      <c r="BB222" s="12"/>
      <c r="BC222" s="12"/>
      <c r="BD222" s="12"/>
      <c r="BE222" s="12"/>
      <c r="BF222" s="12"/>
      <c r="BG222" s="12"/>
      <c r="BH222" s="12"/>
      <c r="BI222" s="12"/>
      <c r="BJ222" s="12"/>
      <c r="BK222" s="12"/>
      <c r="BL222" s="12"/>
      <c r="BM222" s="12"/>
      <c r="BN222" s="12"/>
      <c r="BO222" s="12"/>
      <c r="BP222" s="12"/>
      <c r="BQ222" s="12"/>
      <c r="BR222" s="12"/>
      <c r="BS222" s="12"/>
      <c r="BT222" s="12"/>
      <c r="BU222" s="12"/>
      <c r="BV222" s="12"/>
      <c r="BW222" s="12"/>
      <c r="BX222" s="12"/>
      <c r="BY222" s="12"/>
      <c r="BZ222" s="12"/>
      <c r="CA222" s="12"/>
      <c r="CB222" s="12"/>
      <c r="CC222" s="12"/>
      <c r="CD222" s="12"/>
      <c r="CE222" s="12"/>
      <c r="CF222" s="12"/>
      <c r="CG222" s="12"/>
      <c r="CH222" s="12"/>
      <c r="CI222" s="12"/>
      <c r="CJ222" s="12"/>
      <c r="CK222" s="12"/>
      <c r="CL222" s="12"/>
      <c r="CM222" s="12"/>
      <c r="CN222" s="12"/>
      <c r="CO222" s="12"/>
      <c r="CP222" s="12"/>
      <c r="CQ222" s="12"/>
      <c r="CR222" s="12"/>
      <c r="CS222" s="12"/>
      <c r="CT222" s="12"/>
      <c r="CU222" s="12"/>
      <c r="CV222" s="12"/>
      <c r="CW222" s="12"/>
      <c r="CX222" s="12"/>
      <c r="CY222" s="12"/>
      <c r="CZ222" s="12"/>
      <c r="DA222" s="12"/>
      <c r="DB222" s="12"/>
      <c r="DC222" s="12"/>
      <c r="DD222" s="12"/>
      <c r="DE222" s="12"/>
      <c r="DF222" s="12"/>
      <c r="DG222" s="12"/>
      <c r="DH222" s="12"/>
      <c r="DI222" s="12"/>
      <c r="DJ222" s="12"/>
      <c r="DK222" s="12"/>
      <c r="DL222" s="12"/>
      <c r="DM222" s="12"/>
      <c r="DN222" s="12"/>
      <c r="DO222" s="12"/>
      <c r="DP222" s="12"/>
      <c r="DQ222" s="12"/>
      <c r="DR222" s="12"/>
      <c r="DS222" s="12"/>
      <c r="DT222" s="12"/>
      <c r="DU222" s="12"/>
      <c r="DV222" s="12"/>
      <c r="DW222" s="12"/>
      <c r="DX222" s="12"/>
      <c r="DY222" s="12"/>
      <c r="DZ222" s="12"/>
      <c r="EA222" s="12"/>
      <c r="EB222" s="12"/>
      <c r="EC222" s="12"/>
      <c r="ED222" s="12"/>
      <c r="EE222" s="12"/>
      <c r="EF222" s="12"/>
      <c r="EG222" s="12"/>
      <c r="EH222" s="12"/>
      <c r="EI222" s="12"/>
      <c r="EJ222" s="12"/>
      <c r="EK222" s="12"/>
      <c r="EL222" s="12"/>
      <c r="EM222" s="12"/>
      <c r="EN222" s="12"/>
      <c r="EO222" s="12"/>
      <c r="EP222" s="12"/>
      <c r="EQ222" s="12"/>
      <c r="ER222" s="12"/>
      <c r="ES222" s="12"/>
      <c r="ET222" s="12"/>
      <c r="EU222" s="12"/>
      <c r="EV222" s="12"/>
      <c r="EW222" s="12"/>
      <c r="EX222" s="12"/>
      <c r="EY222" s="12"/>
      <c r="EZ222" s="12"/>
      <c r="FA222" s="12"/>
      <c r="FB222" s="12"/>
      <c r="FC222" s="12"/>
      <c r="FD222" s="12"/>
      <c r="FE222" s="12"/>
      <c r="FF222" s="12"/>
      <c r="FG222" s="12"/>
      <c r="FH222" s="12"/>
      <c r="FI222" s="12"/>
      <c r="FJ222" s="12"/>
      <c r="FK222" s="12"/>
      <c r="FL222" s="12"/>
      <c r="FM222" s="12"/>
      <c r="FN222" s="12"/>
      <c r="FO222" s="12"/>
      <c r="FP222" s="12"/>
      <c r="FQ222" s="12"/>
      <c r="FR222" s="12"/>
      <c r="FS222" s="12"/>
      <c r="FT222" s="12"/>
      <c r="FU222" s="12"/>
      <c r="FV222" s="12"/>
      <c r="FW222" s="12"/>
      <c r="FX222" s="12"/>
      <c r="FY222" s="12"/>
      <c r="FZ222" s="12"/>
      <c r="GA222" s="12"/>
      <c r="GB222" s="12"/>
      <c r="GC222" s="12"/>
      <c r="GD222" s="12"/>
      <c r="GE222" s="12"/>
      <c r="GF222" s="12"/>
      <c r="GG222" s="12"/>
      <c r="GH222" s="12"/>
      <c r="GI222" s="12"/>
      <c r="GJ222" s="12"/>
      <c r="GK222" s="12"/>
      <c r="GL222" s="12"/>
      <c r="GM222" s="12"/>
      <c r="GN222" s="12"/>
      <c r="GO222" s="12"/>
      <c r="GP222" s="12"/>
      <c r="GQ222" s="12"/>
      <c r="GR222" s="12"/>
      <c r="GS222" s="12"/>
      <c r="GT222" s="12"/>
      <c r="GU222" s="12"/>
      <c r="GV222" s="12"/>
      <c r="GW222" s="12"/>
      <c r="GX222" s="12"/>
      <c r="GY222" s="12"/>
      <c r="GZ222" s="12"/>
      <c r="HA222" s="12"/>
      <c r="HB222" s="12"/>
      <c r="HC222" s="12"/>
      <c r="HD222" s="12"/>
      <c r="HE222" s="12"/>
      <c r="HF222" s="12"/>
      <c r="HG222" s="12"/>
      <c r="HH222" s="12"/>
      <c r="HI222" s="12"/>
      <c r="HJ222" s="12"/>
      <c r="HK222" s="12"/>
      <c r="HL222" s="12"/>
      <c r="HM222" s="12"/>
      <c r="HN222" s="12"/>
      <c r="HO222" s="12"/>
      <c r="HP222" s="12"/>
      <c r="HQ222" s="12"/>
      <c r="HR222" s="12"/>
      <c r="HS222" s="12"/>
      <c r="HT222" s="12"/>
      <c r="HU222" s="12"/>
      <c r="HV222" s="12"/>
      <c r="HW222" s="12"/>
      <c r="HX222" s="12"/>
      <c r="HY222" s="12"/>
      <c r="HZ222" s="12"/>
      <c r="IA222" s="12"/>
      <c r="IB222" s="12"/>
      <c r="IC222" s="12"/>
      <c r="ID222" s="12"/>
      <c r="IE222" s="12"/>
      <c r="IF222" s="12"/>
      <c r="IG222" s="12"/>
      <c r="IH222" s="12"/>
      <c r="II222" s="12"/>
      <c r="IJ222" s="12"/>
      <c r="IK222" s="12"/>
      <c r="IL222" s="12"/>
      <c r="IM222" s="12"/>
      <c r="IN222" s="12"/>
      <c r="IO222" s="12"/>
      <c r="IP222" s="12"/>
      <c r="IQ222" s="12"/>
      <c r="IR222" s="12"/>
      <c r="IS222" s="12"/>
      <c r="IT222" s="12"/>
      <c r="IU222" s="12"/>
      <c r="IV222" s="12"/>
      <c r="IW222" s="12"/>
      <c r="IX222" s="12"/>
      <c r="IY222" s="12"/>
      <c r="IZ222" s="12"/>
      <c r="JA222" s="12"/>
      <c r="JB222" s="12"/>
      <c r="JC222" s="12"/>
      <c r="JD222" s="12"/>
      <c r="JE222" s="12"/>
      <c r="JF222" s="12"/>
      <c r="JG222" s="12"/>
      <c r="JH222" s="12"/>
      <c r="JI222" s="12"/>
      <c r="JJ222" s="12"/>
      <c r="JK222" s="12"/>
      <c r="JL222" s="12"/>
      <c r="JM222" s="12"/>
      <c r="JN222" s="12"/>
      <c r="JO222" s="12"/>
      <c r="JP222" s="12"/>
      <c r="JQ222" s="12"/>
      <c r="JR222" s="12"/>
      <c r="JS222" s="12"/>
      <c r="JT222" s="12"/>
      <c r="JU222" s="12"/>
      <c r="JV222" s="12"/>
      <c r="JW222" s="12"/>
      <c r="JX222" s="12"/>
      <c r="JY222" s="12"/>
      <c r="JZ222" s="12"/>
      <c r="KA222" s="12"/>
      <c r="KB222" s="12"/>
      <c r="KC222" s="12"/>
      <c r="KD222" s="12"/>
      <c r="KE222" s="12"/>
      <c r="KF222" s="12"/>
      <c r="KG222" s="12"/>
      <c r="KH222" s="12"/>
      <c r="KI222" s="12"/>
      <c r="KJ222" s="12"/>
      <c r="KK222" s="12"/>
      <c r="KL222" s="12"/>
      <c r="KM222" s="12"/>
      <c r="KN222" s="12"/>
      <c r="KO222" s="12"/>
      <c r="KP222" s="12"/>
      <c r="KQ222" s="12"/>
      <c r="KR222" s="12"/>
      <c r="KS222" s="12"/>
      <c r="KT222" s="12"/>
      <c r="KU222" s="12"/>
      <c r="KV222" s="12"/>
      <c r="KW222" s="12"/>
      <c r="KX222" s="12"/>
      <c r="KY222" s="12"/>
      <c r="KZ222" s="12"/>
      <c r="LA222" s="12"/>
      <c r="LB222" s="12"/>
      <c r="LC222" s="12"/>
      <c r="LD222" s="12"/>
      <c r="LE222" s="12"/>
      <c r="LF222" s="12"/>
      <c r="LG222" s="12"/>
      <c r="LH222" s="12"/>
      <c r="LI222" s="12"/>
      <c r="LJ222" s="12"/>
      <c r="LK222" s="12"/>
      <c r="LL222" s="12"/>
      <c r="LM222" s="12"/>
      <c r="LN222" s="12"/>
      <c r="LO222" s="12"/>
      <c r="LP222" s="12"/>
      <c r="LQ222" s="12"/>
      <c r="LR222" s="12"/>
      <c r="LS222" s="12"/>
      <c r="LT222" s="12"/>
      <c r="LU222" s="12"/>
      <c r="LV222" s="12"/>
      <c r="LW222" s="12"/>
      <c r="LX222" s="12"/>
      <c r="LY222" s="12"/>
      <c r="LZ222" s="12"/>
      <c r="MA222" s="12"/>
      <c r="MB222" s="12"/>
      <c r="MC222" s="12"/>
      <c r="MD222" s="12"/>
      <c r="ME222" s="12"/>
      <c r="MF222" s="12"/>
      <c r="MG222" s="12"/>
      <c r="MH222" s="12"/>
      <c r="MI222" s="12"/>
      <c r="MJ222" s="12"/>
      <c r="MK222" s="12"/>
      <c r="ML222" s="12"/>
      <c r="MM222" s="12"/>
      <c r="MN222" s="12"/>
      <c r="MO222" s="12"/>
      <c r="MP222" s="12"/>
      <c r="MQ222" s="12"/>
      <c r="MR222" s="12"/>
      <c r="MS222" s="12"/>
      <c r="MT222" s="12"/>
      <c r="MU222" s="12"/>
      <c r="MV222" s="12"/>
      <c r="MW222" s="12"/>
      <c r="MX222" s="12"/>
      <c r="MY222" s="12"/>
      <c r="MZ222" s="12"/>
      <c r="NA222" s="12"/>
      <c r="NB222" s="12"/>
      <c r="NC222" s="12"/>
      <c r="ND222" s="12"/>
      <c r="NE222" s="12"/>
      <c r="NF222" s="12"/>
      <c r="NG222" s="12"/>
      <c r="NH222" s="12"/>
      <c r="NI222" s="12"/>
      <c r="NJ222" s="12"/>
      <c r="NK222" s="12"/>
      <c r="NL222" s="12"/>
      <c r="NM222" s="12"/>
      <c r="NN222" s="12"/>
      <c r="NO222" s="12"/>
      <c r="NP222" s="12"/>
      <c r="NQ222" s="12"/>
      <c r="NR222" s="12"/>
      <c r="NS222" s="12"/>
      <c r="NT222" s="12"/>
      <c r="NU222" s="12"/>
      <c r="NV222" s="12"/>
      <c r="NW222" s="12"/>
      <c r="NX222" s="12"/>
      <c r="NY222" s="12"/>
      <c r="NZ222" s="12"/>
      <c r="OA222" s="12"/>
      <c r="OB222" s="12"/>
      <c r="OC222" s="12"/>
      <c r="OD222" s="12"/>
      <c r="OE222" s="12"/>
      <c r="OF222" s="12"/>
      <c r="OG222" s="12"/>
      <c r="OH222" s="12"/>
      <c r="OI222" s="12"/>
      <c r="OJ222" s="12"/>
      <c r="OK222" s="12"/>
      <c r="OL222" s="12"/>
      <c r="OM222" s="12"/>
      <c r="ON222" s="12"/>
      <c r="OO222" s="12"/>
      <c r="OP222" s="12"/>
      <c r="OQ222" s="12"/>
      <c r="OR222" s="12"/>
      <c r="OS222" s="12"/>
      <c r="OT222" s="12"/>
      <c r="OU222" s="12"/>
      <c r="OV222" s="12"/>
      <c r="OW222" s="12"/>
      <c r="OX222" s="12"/>
      <c r="OY222" s="12"/>
      <c r="OZ222" s="12"/>
      <c r="PA222" s="12"/>
      <c r="PB222" s="12"/>
      <c r="PC222" s="12"/>
      <c r="PD222" s="12"/>
      <c r="PE222" s="12"/>
      <c r="PF222" s="12"/>
      <c r="PG222" s="12"/>
      <c r="PH222" s="12"/>
      <c r="PI222" s="12"/>
      <c r="PJ222" s="12"/>
      <c r="PK222" s="12"/>
      <c r="PL222" s="12"/>
      <c r="PM222" s="12"/>
      <c r="PN222" s="12"/>
      <c r="PO222" s="12"/>
      <c r="PP222" s="12"/>
      <c r="PQ222" s="12"/>
      <c r="PR222" s="12"/>
      <c r="PS222" s="12"/>
      <c r="PT222" s="12"/>
      <c r="PU222" s="12"/>
      <c r="PV222" s="12"/>
      <c r="PW222" s="12"/>
      <c r="PX222" s="12"/>
      <c r="PY222" s="12"/>
      <c r="PZ222" s="12"/>
      <c r="QA222" s="12"/>
      <c r="QB222" s="12"/>
      <c r="QC222" s="12"/>
      <c r="QD222" s="12"/>
      <c r="QE222" s="12"/>
      <c r="QF222" s="12"/>
      <c r="QG222" s="12"/>
      <c r="QH222" s="12"/>
      <c r="QI222" s="12"/>
      <c r="QJ222" s="12"/>
      <c r="QK222" s="12"/>
      <c r="QL222" s="12"/>
      <c r="QM222" s="12"/>
      <c r="QN222" s="12"/>
      <c r="QO222" s="12"/>
      <c r="QP222" s="12"/>
      <c r="QQ222" s="12"/>
      <c r="QR222" s="12"/>
      <c r="QS222" s="12"/>
      <c r="QT222" s="12"/>
      <c r="QU222" s="12"/>
      <c r="QV222" s="12"/>
      <c r="QW222" s="12"/>
      <c r="QX222" s="12"/>
      <c r="QY222" s="12"/>
      <c r="QZ222" s="12"/>
      <c r="RA222" s="12"/>
      <c r="RB222" s="12"/>
      <c r="RC222" s="12"/>
      <c r="RD222" s="12"/>
      <c r="RE222" s="12"/>
      <c r="RF222" s="12"/>
      <c r="RG222" s="12"/>
      <c r="RH222" s="12"/>
      <c r="RI222" s="12"/>
      <c r="RJ222" s="12"/>
      <c r="RK222" s="12"/>
      <c r="RL222" s="12"/>
      <c r="RM222" s="12"/>
      <c r="RN222" s="12"/>
      <c r="RO222" s="12"/>
      <c r="RP222" s="12"/>
      <c r="RQ222" s="12"/>
      <c r="RR222" s="12"/>
      <c r="RS222" s="12"/>
      <c r="RT222" s="12"/>
      <c r="RU222" s="12"/>
      <c r="RV222" s="12"/>
      <c r="RW222" s="12"/>
      <c r="RX222" s="12"/>
      <c r="RY222" s="12"/>
      <c r="RZ222" s="12"/>
      <c r="SA222" s="12"/>
      <c r="SB222" s="12"/>
      <c r="SC222" s="12"/>
      <c r="SD222" s="12"/>
      <c r="SE222" s="12"/>
      <c r="SF222" s="12"/>
      <c r="SG222" s="12"/>
      <c r="SH222" s="12"/>
      <c r="SI222" s="12"/>
      <c r="SJ222" s="12"/>
      <c r="SK222" s="12"/>
      <c r="SL222" s="12"/>
      <c r="SM222" s="12"/>
      <c r="SN222" s="12"/>
      <c r="SO222" s="12"/>
      <c r="SP222" s="12"/>
      <c r="SQ222" s="12"/>
      <c r="SR222" s="12"/>
      <c r="SS222" s="12"/>
      <c r="ST222" s="12"/>
      <c r="SU222" s="12"/>
      <c r="SV222" s="12"/>
      <c r="SW222" s="12"/>
      <c r="SX222" s="12"/>
      <c r="SY222" s="12"/>
      <c r="SZ222" s="12"/>
      <c r="TA222" s="12"/>
      <c r="TB222" s="12"/>
      <c r="TC222" s="12"/>
      <c r="TD222" s="12"/>
      <c r="TE222" s="12"/>
      <c r="TF222" s="12"/>
      <c r="TG222" s="12"/>
      <c r="TH222" s="12"/>
      <c r="TI222" s="12"/>
      <c r="TJ222" s="12"/>
      <c r="TK222" s="12"/>
      <c r="TL222" s="12"/>
      <c r="TM222" s="12"/>
      <c r="TN222" s="12"/>
      <c r="TO222" s="12"/>
      <c r="TP222" s="12"/>
      <c r="TQ222" s="12"/>
      <c r="TR222" s="12"/>
      <c r="TS222" s="12"/>
      <c r="TT222" s="12"/>
      <c r="TU222" s="12"/>
      <c r="TV222" s="12"/>
      <c r="TW222" s="12"/>
      <c r="TX222" s="12"/>
      <c r="TY222" s="12"/>
      <c r="TZ222" s="12"/>
      <c r="UA222" s="12"/>
      <c r="UB222" s="12"/>
      <c r="UC222" s="12"/>
      <c r="UD222" s="12"/>
      <c r="UE222" s="12"/>
      <c r="UF222" s="12"/>
      <c r="UG222" s="12"/>
      <c r="UH222" s="12"/>
      <c r="UI222" s="12"/>
      <c r="UJ222" s="12"/>
      <c r="UK222" s="12"/>
      <c r="UL222" s="12"/>
      <c r="UM222" s="12"/>
      <c r="UN222" s="12"/>
      <c r="UO222" s="12"/>
      <c r="UP222" s="12"/>
      <c r="UQ222" s="12"/>
      <c r="UR222" s="12"/>
      <c r="US222" s="12"/>
      <c r="UT222" s="12"/>
      <c r="UU222" s="12"/>
      <c r="UV222" s="12"/>
      <c r="UW222" s="12"/>
      <c r="UX222" s="12"/>
      <c r="UY222" s="12"/>
      <c r="UZ222" s="12"/>
      <c r="VA222" s="12"/>
      <c r="VB222" s="12"/>
      <c r="VC222" s="12"/>
      <c r="VD222" s="12"/>
      <c r="VE222" s="12"/>
      <c r="VF222" s="12"/>
      <c r="VG222" s="12"/>
      <c r="VH222" s="12"/>
      <c r="VI222" s="12"/>
      <c r="VJ222" s="12"/>
      <c r="VK222" s="12"/>
      <c r="VL222" s="12"/>
      <c r="VM222" s="12"/>
      <c r="VN222" s="12"/>
      <c r="VO222" s="12"/>
      <c r="VP222" s="12"/>
      <c r="VQ222" s="12"/>
      <c r="VR222" s="12"/>
      <c r="VS222" s="12"/>
      <c r="VT222" s="12"/>
      <c r="VU222" s="12"/>
      <c r="VV222" s="12"/>
      <c r="VW222" s="12"/>
      <c r="VX222" s="12"/>
      <c r="VY222" s="12"/>
      <c r="VZ222" s="12"/>
      <c r="WA222" s="12"/>
      <c r="WB222" s="12"/>
      <c r="WC222" s="12"/>
      <c r="WD222" s="12"/>
      <c r="WE222" s="12"/>
      <c r="WF222" s="12"/>
      <c r="WG222" s="12"/>
      <c r="WH222" s="12"/>
      <c r="WI222" s="12"/>
      <c r="WJ222" s="12"/>
      <c r="WK222" s="12"/>
      <c r="WL222" s="12"/>
      <c r="WM222" s="12"/>
      <c r="WN222" s="12"/>
      <c r="WO222" s="12"/>
      <c r="WP222" s="12"/>
      <c r="WQ222" s="12"/>
      <c r="WR222" s="12"/>
      <c r="WS222" s="12"/>
      <c r="WT222" s="12"/>
      <c r="WU222" s="12"/>
      <c r="WV222" s="12"/>
      <c r="WW222" s="12"/>
      <c r="WX222" s="12"/>
      <c r="WY222" s="12"/>
      <c r="WZ222" s="12"/>
      <c r="XA222" s="12"/>
      <c r="XB222" s="12"/>
      <c r="XC222" s="12"/>
      <c r="XD222" s="12"/>
      <c r="XE222" s="12"/>
      <c r="XF222" s="12"/>
      <c r="XG222" s="12"/>
      <c r="XH222" s="12"/>
      <c r="XI222" s="12"/>
      <c r="XJ222" s="12"/>
      <c r="XK222" s="12"/>
      <c r="XL222" s="12"/>
      <c r="XM222" s="12"/>
      <c r="XN222" s="12"/>
      <c r="XO222" s="12"/>
      <c r="XP222" s="12"/>
      <c r="XQ222" s="12"/>
      <c r="XR222" s="12"/>
      <c r="XS222" s="12"/>
      <c r="XT222" s="12"/>
      <c r="XU222" s="12"/>
      <c r="XV222" s="12"/>
      <c r="XW222" s="12"/>
      <c r="XX222" s="12"/>
      <c r="XY222" s="12"/>
      <c r="XZ222" s="12"/>
      <c r="YA222" s="12"/>
      <c r="YB222" s="12"/>
      <c r="YC222" s="12"/>
      <c r="YD222" s="12"/>
      <c r="YE222" s="12"/>
      <c r="YF222" s="12"/>
      <c r="YG222" s="12"/>
      <c r="YH222" s="12"/>
      <c r="YI222" s="12"/>
      <c r="YJ222" s="12"/>
      <c r="YK222" s="12"/>
      <c r="YL222" s="12"/>
      <c r="YM222" s="12"/>
      <c r="YN222" s="12"/>
      <c r="YO222" s="12"/>
      <c r="YP222" s="12"/>
      <c r="YQ222" s="12"/>
      <c r="YR222" s="12"/>
      <c r="YS222" s="12"/>
      <c r="YT222" s="12"/>
      <c r="YU222" s="12"/>
      <c r="YV222" s="12"/>
      <c r="YW222" s="12"/>
      <c r="YX222" s="12"/>
      <c r="YY222" s="12"/>
      <c r="YZ222" s="12"/>
      <c r="ZA222" s="12"/>
      <c r="ZB222" s="12"/>
      <c r="ZC222" s="12"/>
      <c r="ZD222" s="12"/>
      <c r="ZE222" s="12"/>
      <c r="ZF222" s="12"/>
      <c r="ZG222" s="12"/>
      <c r="ZH222" s="12"/>
      <c r="ZI222" s="12"/>
      <c r="ZJ222" s="12"/>
      <c r="ZK222" s="12"/>
      <c r="ZL222" s="12"/>
      <c r="ZM222" s="12"/>
      <c r="ZN222" s="12"/>
      <c r="ZO222" s="12"/>
      <c r="ZP222" s="12"/>
      <c r="ZQ222" s="12"/>
      <c r="ZR222" s="12"/>
      <c r="ZS222" s="12"/>
      <c r="ZT222" s="12"/>
      <c r="ZU222" s="12"/>
      <c r="ZV222" s="12"/>
      <c r="ZW222" s="12"/>
      <c r="ZX222" s="12"/>
      <c r="ZY222" s="12"/>
      <c r="ZZ222" s="12"/>
      <c r="AAA222" s="12"/>
      <c r="AAB222" s="12"/>
      <c r="AAC222" s="12"/>
      <c r="AAD222" s="12"/>
      <c r="AAE222" s="12"/>
      <c r="AAF222" s="12"/>
      <c r="AAG222" s="12"/>
      <c r="AAH222" s="12"/>
      <c r="AAI222" s="12"/>
      <c r="AAJ222" s="12"/>
      <c r="AAK222" s="12"/>
      <c r="AAL222" s="12"/>
      <c r="AAM222" s="12"/>
      <c r="AAN222" s="12"/>
      <c r="AAO222" s="12"/>
      <c r="AAP222" s="12"/>
      <c r="AAQ222" s="12"/>
      <c r="AAR222" s="12"/>
      <c r="AAS222" s="12"/>
      <c r="AAT222" s="12"/>
      <c r="AAU222" s="12"/>
      <c r="AAV222" s="12"/>
      <c r="AAW222" s="12"/>
      <c r="AAX222" s="12"/>
      <c r="AAY222" s="12"/>
      <c r="AAZ222" s="12"/>
      <c r="ABA222" s="12"/>
      <c r="ABB222" s="12"/>
      <c r="ABC222" s="12"/>
      <c r="ABD222" s="12"/>
      <c r="ABE222" s="12"/>
      <c r="ABF222" s="12"/>
      <c r="ABG222" s="12"/>
      <c r="ABH222" s="12"/>
      <c r="ABI222" s="12"/>
      <c r="ABJ222" s="12"/>
      <c r="ABK222" s="12"/>
      <c r="ABL222" s="12"/>
      <c r="ABM222" s="12"/>
      <c r="ABN222" s="12"/>
      <c r="ABO222" s="12"/>
      <c r="ABP222" s="12"/>
      <c r="ABQ222" s="12"/>
      <c r="ABR222" s="12"/>
      <c r="ABS222" s="12"/>
      <c r="ABT222" s="12"/>
      <c r="ABU222" s="12"/>
      <c r="ABV222" s="12"/>
      <c r="ABW222" s="12"/>
      <c r="ABX222" s="12"/>
      <c r="ABY222" s="12"/>
      <c r="ABZ222" s="12"/>
      <c r="ACA222" s="12"/>
      <c r="ACB222" s="12"/>
      <c r="ACC222" s="12"/>
      <c r="ACD222" s="12"/>
      <c r="ACE222" s="12"/>
      <c r="ACF222" s="12"/>
      <c r="ACG222" s="12"/>
      <c r="ACH222" s="12"/>
      <c r="ACI222" s="12"/>
      <c r="ACJ222" s="12"/>
      <c r="ACK222" s="12"/>
      <c r="ACL222" s="12"/>
      <c r="ACM222" s="12"/>
      <c r="ACN222" s="12"/>
      <c r="ACO222" s="12"/>
      <c r="ACP222" s="12"/>
      <c r="ACQ222" s="12"/>
      <c r="ACR222" s="12"/>
      <c r="ACS222" s="12"/>
      <c r="ACT222" s="12"/>
      <c r="ACU222" s="12"/>
      <c r="ACV222" s="12"/>
      <c r="ACW222" s="12"/>
      <c r="ACX222" s="12"/>
      <c r="ACY222" s="12"/>
      <c r="ACZ222" s="12"/>
      <c r="ADA222" s="12"/>
      <c r="ADB222" s="12"/>
      <c r="ADC222" s="12"/>
      <c r="ADD222" s="12"/>
      <c r="ADE222" s="12"/>
      <c r="ADF222" s="12"/>
      <c r="ADG222" s="12"/>
      <c r="ADH222" s="12"/>
      <c r="ADI222" s="12"/>
      <c r="ADJ222" s="12"/>
      <c r="ADK222" s="12"/>
      <c r="ADL222" s="12"/>
      <c r="ADM222" s="12"/>
      <c r="ADN222" s="12"/>
      <c r="ADO222" s="12"/>
      <c r="ADP222" s="12"/>
      <c r="ADQ222" s="12"/>
      <c r="ADR222" s="12"/>
      <c r="ADS222" s="12"/>
      <c r="ADT222" s="12"/>
      <c r="ADU222" s="12"/>
      <c r="ADV222" s="12"/>
      <c r="ADW222" s="12"/>
      <c r="ADX222" s="12"/>
      <c r="ADY222" s="12"/>
      <c r="ADZ222" s="12"/>
      <c r="AEA222" s="12"/>
      <c r="AEB222" s="12"/>
      <c r="AEC222" s="12"/>
      <c r="AED222" s="12"/>
      <c r="AEE222" s="12"/>
      <c r="AEF222" s="12"/>
      <c r="AEG222" s="12"/>
      <c r="AEH222" s="12"/>
      <c r="AEI222" s="12"/>
      <c r="AEJ222" s="12"/>
      <c r="AEK222" s="12"/>
      <c r="AEL222" s="12"/>
      <c r="AEM222" s="12"/>
      <c r="AEN222" s="12"/>
      <c r="AEO222" s="12"/>
      <c r="AEP222" s="12"/>
      <c r="AEQ222" s="12"/>
      <c r="AER222" s="12"/>
      <c r="AES222" s="12"/>
      <c r="AET222" s="12"/>
      <c r="AEU222" s="12"/>
      <c r="AEV222" s="12"/>
      <c r="AEW222" s="12"/>
      <c r="AEX222" s="12"/>
      <c r="AEY222" s="12"/>
      <c r="AEZ222" s="12"/>
      <c r="AFA222" s="12"/>
      <c r="AFB222" s="12"/>
      <c r="AFC222" s="12"/>
      <c r="AFD222" s="12"/>
      <c r="AFE222" s="12"/>
      <c r="AFF222" s="12"/>
      <c r="AFG222" s="12"/>
      <c r="AFH222" s="12"/>
      <c r="AFI222" s="12"/>
      <c r="AFJ222" s="12"/>
      <c r="AFK222" s="12"/>
      <c r="AFL222" s="12"/>
      <c r="AFM222" s="12"/>
      <c r="AFN222" s="12"/>
      <c r="AFO222" s="12"/>
      <c r="AFP222" s="12"/>
      <c r="AFQ222" s="12"/>
      <c r="AFR222" s="12"/>
      <c r="AFS222" s="12"/>
      <c r="AFT222" s="12"/>
      <c r="AFU222" s="12"/>
      <c r="AFV222" s="12"/>
      <c r="AFW222" s="12"/>
      <c r="AFX222" s="12"/>
      <c r="AFY222" s="12"/>
      <c r="AFZ222" s="12"/>
      <c r="AGA222" s="12"/>
      <c r="AGB222" s="12"/>
      <c r="AGC222" s="12"/>
      <c r="AGD222" s="12"/>
      <c r="AGE222" s="12"/>
      <c r="AGF222" s="12"/>
      <c r="AGG222" s="12"/>
      <c r="AGH222" s="12"/>
      <c r="AGI222" s="12"/>
      <c r="AGJ222" s="12"/>
      <c r="AGK222" s="12"/>
      <c r="AGL222" s="12"/>
      <c r="AGM222" s="12"/>
      <c r="AGN222" s="12"/>
      <c r="AGO222" s="12"/>
      <c r="AGP222" s="12"/>
      <c r="AGQ222" s="12"/>
      <c r="AGR222" s="12"/>
      <c r="AGS222" s="12"/>
      <c r="AGT222" s="12"/>
      <c r="AGU222" s="12"/>
      <c r="AGV222" s="12"/>
      <c r="AGW222" s="12"/>
      <c r="AGX222" s="12"/>
      <c r="AGY222" s="12"/>
      <c r="AGZ222" s="12"/>
      <c r="AHA222" s="12"/>
      <c r="AHB222" s="12"/>
      <c r="AHC222" s="12"/>
      <c r="AHD222" s="12"/>
      <c r="AHE222" s="12"/>
      <c r="AHF222" s="12"/>
      <c r="AHG222" s="12"/>
      <c r="AHH222" s="12"/>
      <c r="AHI222" s="12"/>
      <c r="AHJ222" s="12"/>
      <c r="AHK222" s="12"/>
      <c r="AHL222" s="12"/>
      <c r="AHM222" s="12"/>
      <c r="AHN222" s="12"/>
      <c r="AHO222" s="12"/>
      <c r="AHP222" s="12"/>
      <c r="AHQ222" s="12"/>
      <c r="AHR222" s="12"/>
      <c r="AHS222" s="12"/>
      <c r="AHT222" s="12"/>
      <c r="AHU222" s="12"/>
      <c r="AHV222" s="12"/>
      <c r="AHW222" s="12"/>
      <c r="AHX222" s="12"/>
      <c r="AHY222" s="12"/>
      <c r="AHZ222" s="12"/>
      <c r="AIA222" s="12"/>
      <c r="AIB222" s="12"/>
      <c r="AIC222" s="12"/>
      <c r="AID222" s="12"/>
      <c r="AIE222" s="12"/>
      <c r="AIF222" s="12"/>
      <c r="AIG222" s="12"/>
      <c r="AIH222" s="12"/>
      <c r="AII222" s="12"/>
      <c r="AIJ222" s="12"/>
      <c r="AIK222" s="12"/>
      <c r="AIL222" s="12"/>
      <c r="AIM222" s="12"/>
      <c r="AIN222" s="12"/>
      <c r="AIO222" s="12"/>
      <c r="AIP222" s="12"/>
      <c r="AIQ222" s="12"/>
      <c r="AIR222" s="12"/>
      <c r="AIS222" s="12"/>
      <c r="AIT222" s="12"/>
      <c r="AIU222" s="12"/>
      <c r="AIV222" s="12"/>
      <c r="AIW222" s="12"/>
      <c r="AIX222" s="12"/>
      <c r="AIY222" s="12"/>
      <c r="AIZ222" s="12"/>
      <c r="AJA222" s="12"/>
      <c r="AJB222" s="12"/>
      <c r="AJC222" s="12"/>
      <c r="AJD222" s="12"/>
      <c r="AJE222" s="12"/>
      <c r="AJF222" s="12"/>
      <c r="AJG222" s="12"/>
      <c r="AJH222" s="12"/>
      <c r="AJI222" s="12"/>
      <c r="AJJ222" s="12"/>
      <c r="AJK222" s="12"/>
      <c r="AJL222" s="12"/>
      <c r="AJM222" s="12"/>
      <c r="AJN222" s="12"/>
      <c r="AJO222" s="12"/>
      <c r="AJP222" s="12"/>
      <c r="AJQ222" s="12"/>
      <c r="AJR222" s="12"/>
      <c r="AJS222" s="12"/>
      <c r="AJT222" s="12"/>
      <c r="AJU222" s="12"/>
      <c r="AJV222" s="12"/>
      <c r="AJW222" s="12"/>
      <c r="AJX222" s="12"/>
      <c r="AJY222" s="12"/>
      <c r="AJZ222" s="12"/>
      <c r="AKA222" s="12"/>
      <c r="AKB222" s="12"/>
      <c r="AKC222" s="12"/>
      <c r="AKD222" s="12"/>
      <c r="AKE222" s="12"/>
      <c r="AKF222" s="12"/>
      <c r="AKG222" s="12"/>
      <c r="AKH222" s="12"/>
      <c r="AKI222" s="12"/>
      <c r="AKJ222" s="12"/>
      <c r="AKK222" s="12"/>
      <c r="AKL222" s="12"/>
      <c r="AKM222" s="12"/>
      <c r="AKN222" s="12"/>
      <c r="AKO222" s="12"/>
      <c r="AKP222" s="12"/>
      <c r="AKQ222" s="12"/>
      <c r="AKR222" s="12"/>
      <c r="AKS222" s="12"/>
      <c r="AKT222" s="12"/>
      <c r="AKU222" s="12"/>
      <c r="AKV222" s="12"/>
      <c r="AKW222" s="12"/>
      <c r="AKX222" s="12"/>
      <c r="AKY222" s="12"/>
      <c r="AKZ222" s="12"/>
      <c r="ALA222" s="12"/>
      <c r="ALB222" s="12"/>
      <c r="ALC222" s="12"/>
      <c r="ALD222" s="12"/>
      <c r="ALE222" s="12"/>
      <c r="ALF222" s="12"/>
      <c r="ALG222" s="12"/>
      <c r="ALH222" s="12"/>
      <c r="ALI222" s="12"/>
      <c r="ALJ222" s="12"/>
      <c r="ALK222" s="12"/>
      <c r="ALL222" s="12"/>
      <c r="ALM222" s="12"/>
      <c r="ALN222" s="12"/>
      <c r="ALO222" s="12"/>
      <c r="ALP222" s="12"/>
      <c r="ALQ222" s="12"/>
      <c r="ALR222" s="12"/>
      <c r="ALS222" s="12"/>
      <c r="ALT222" s="12"/>
      <c r="ALU222" s="12"/>
      <c r="ALV222" s="12"/>
      <c r="ALW222" s="12"/>
      <c r="ALX222" s="12"/>
      <c r="ALY222" s="12"/>
      <c r="ALZ222" s="12"/>
      <c r="AMA222" s="12"/>
      <c r="AMB222" s="12"/>
      <c r="AMC222" s="12"/>
      <c r="AMD222" s="12"/>
      <c r="AME222" s="12"/>
      <c r="AMF222" s="12"/>
      <c r="AMG222" s="12"/>
      <c r="AMH222" s="12"/>
      <c r="AMI222" s="12"/>
    </row>
    <row r="223" spans="1:1023" s="13" customFormat="1" x14ac:dyDescent="0.2">
      <c r="A223" s="12"/>
      <c r="B223" s="93"/>
      <c r="C223" s="79"/>
      <c r="D223" s="100"/>
      <c r="E223" s="171"/>
      <c r="F223" s="37"/>
      <c r="G223" s="205"/>
      <c r="H223" s="37"/>
      <c r="I223" s="283"/>
      <c r="J223" s="6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2"/>
      <c r="AP223" s="12"/>
      <c r="AQ223" s="12"/>
      <c r="AR223" s="12"/>
      <c r="AS223" s="12"/>
      <c r="AT223" s="12"/>
      <c r="AU223" s="12"/>
      <c r="AV223" s="12"/>
      <c r="AW223" s="12"/>
      <c r="AX223" s="12"/>
      <c r="AY223" s="12"/>
      <c r="AZ223" s="12"/>
      <c r="BA223" s="12"/>
      <c r="BB223" s="12"/>
      <c r="BC223" s="12"/>
      <c r="BD223" s="12"/>
      <c r="BE223" s="12"/>
      <c r="BF223" s="12"/>
      <c r="BG223" s="12"/>
      <c r="BH223" s="12"/>
      <c r="BI223" s="12"/>
      <c r="BJ223" s="12"/>
      <c r="BK223" s="12"/>
      <c r="BL223" s="12"/>
      <c r="BM223" s="12"/>
      <c r="BN223" s="12"/>
      <c r="BO223" s="12"/>
      <c r="BP223" s="12"/>
      <c r="BQ223" s="12"/>
      <c r="BR223" s="12"/>
      <c r="BS223" s="12"/>
      <c r="BT223" s="12"/>
      <c r="BU223" s="12"/>
      <c r="BV223" s="12"/>
      <c r="BW223" s="12"/>
      <c r="BX223" s="12"/>
      <c r="BY223" s="12"/>
      <c r="BZ223" s="12"/>
      <c r="CA223" s="12"/>
      <c r="CB223" s="12"/>
      <c r="CC223" s="12"/>
      <c r="CD223" s="12"/>
      <c r="CE223" s="12"/>
      <c r="CF223" s="12"/>
      <c r="CG223" s="12"/>
      <c r="CH223" s="12"/>
      <c r="CI223" s="12"/>
      <c r="CJ223" s="12"/>
      <c r="CK223" s="12"/>
      <c r="CL223" s="12"/>
      <c r="CM223" s="12"/>
      <c r="CN223" s="12"/>
      <c r="CO223" s="12"/>
      <c r="CP223" s="12"/>
      <c r="CQ223" s="12"/>
      <c r="CR223" s="12"/>
      <c r="CS223" s="12"/>
      <c r="CT223" s="12"/>
      <c r="CU223" s="12"/>
      <c r="CV223" s="12"/>
      <c r="CW223" s="12"/>
      <c r="CX223" s="12"/>
      <c r="CY223" s="12"/>
      <c r="CZ223" s="12"/>
      <c r="DA223" s="12"/>
      <c r="DB223" s="12"/>
      <c r="DC223" s="12"/>
      <c r="DD223" s="12"/>
      <c r="DE223" s="12"/>
      <c r="DF223" s="12"/>
      <c r="DG223" s="12"/>
      <c r="DH223" s="12"/>
      <c r="DI223" s="12"/>
      <c r="DJ223" s="12"/>
      <c r="DK223" s="12"/>
      <c r="DL223" s="12"/>
      <c r="DM223" s="12"/>
      <c r="DN223" s="12"/>
      <c r="DO223" s="12"/>
      <c r="DP223" s="12"/>
      <c r="DQ223" s="12"/>
      <c r="DR223" s="12"/>
      <c r="DS223" s="12"/>
      <c r="DT223" s="12"/>
      <c r="DU223" s="12"/>
      <c r="DV223" s="12"/>
      <c r="DW223" s="12"/>
      <c r="DX223" s="12"/>
      <c r="DY223" s="12"/>
      <c r="DZ223" s="12"/>
      <c r="EA223" s="12"/>
      <c r="EB223" s="12"/>
      <c r="EC223" s="12"/>
      <c r="ED223" s="12"/>
      <c r="EE223" s="12"/>
      <c r="EF223" s="12"/>
      <c r="EG223" s="12"/>
      <c r="EH223" s="12"/>
      <c r="EI223" s="12"/>
      <c r="EJ223" s="12"/>
      <c r="EK223" s="12"/>
      <c r="EL223" s="12"/>
      <c r="EM223" s="12"/>
      <c r="EN223" s="12"/>
      <c r="EO223" s="12"/>
      <c r="EP223" s="12"/>
      <c r="EQ223" s="12"/>
      <c r="ER223" s="12"/>
      <c r="ES223" s="12"/>
      <c r="ET223" s="12"/>
      <c r="EU223" s="12"/>
      <c r="EV223" s="12"/>
      <c r="EW223" s="12"/>
      <c r="EX223" s="12"/>
      <c r="EY223" s="12"/>
      <c r="EZ223" s="12"/>
      <c r="FA223" s="12"/>
      <c r="FB223" s="12"/>
      <c r="FC223" s="12"/>
      <c r="FD223" s="12"/>
      <c r="FE223" s="12"/>
      <c r="FF223" s="12"/>
      <c r="FG223" s="12"/>
      <c r="FH223" s="12"/>
      <c r="FI223" s="12"/>
      <c r="FJ223" s="12"/>
      <c r="FK223" s="12"/>
      <c r="FL223" s="12"/>
      <c r="FM223" s="12"/>
      <c r="FN223" s="12"/>
      <c r="FO223" s="12"/>
      <c r="FP223" s="12"/>
      <c r="FQ223" s="12"/>
      <c r="FR223" s="12"/>
      <c r="FS223" s="12"/>
      <c r="FT223" s="12"/>
      <c r="FU223" s="12"/>
      <c r="FV223" s="12"/>
      <c r="FW223" s="12"/>
      <c r="FX223" s="12"/>
      <c r="FY223" s="12"/>
      <c r="FZ223" s="12"/>
      <c r="GA223" s="12"/>
      <c r="GB223" s="12"/>
      <c r="GC223" s="12"/>
      <c r="GD223" s="12"/>
      <c r="GE223" s="12"/>
      <c r="GF223" s="12"/>
      <c r="GG223" s="12"/>
      <c r="GH223" s="12"/>
      <c r="GI223" s="12"/>
      <c r="GJ223" s="12"/>
      <c r="GK223" s="12"/>
      <c r="GL223" s="12"/>
      <c r="GM223" s="12"/>
      <c r="GN223" s="12"/>
      <c r="GO223" s="12"/>
      <c r="GP223" s="12"/>
      <c r="GQ223" s="12"/>
      <c r="GR223" s="12"/>
      <c r="GS223" s="12"/>
      <c r="GT223" s="12"/>
      <c r="GU223" s="12"/>
      <c r="GV223" s="12"/>
      <c r="GW223" s="12"/>
      <c r="GX223" s="12"/>
      <c r="GY223" s="12"/>
      <c r="GZ223" s="12"/>
      <c r="HA223" s="12"/>
      <c r="HB223" s="12"/>
      <c r="HC223" s="12"/>
      <c r="HD223" s="12"/>
      <c r="HE223" s="12"/>
      <c r="HF223" s="12"/>
      <c r="HG223" s="12"/>
      <c r="HH223" s="12"/>
      <c r="HI223" s="12"/>
      <c r="HJ223" s="12"/>
      <c r="HK223" s="12"/>
      <c r="HL223" s="12"/>
      <c r="HM223" s="12"/>
      <c r="HN223" s="12"/>
      <c r="HO223" s="12"/>
      <c r="HP223" s="12"/>
      <c r="HQ223" s="12"/>
      <c r="HR223" s="12"/>
      <c r="HS223" s="12"/>
      <c r="HT223" s="12"/>
      <c r="HU223" s="12"/>
      <c r="HV223" s="12"/>
      <c r="HW223" s="12"/>
      <c r="HX223" s="12"/>
      <c r="HY223" s="12"/>
      <c r="HZ223" s="12"/>
      <c r="IA223" s="12"/>
      <c r="IB223" s="12"/>
      <c r="IC223" s="12"/>
      <c r="ID223" s="12"/>
      <c r="IE223" s="12"/>
      <c r="IF223" s="12"/>
      <c r="IG223" s="12"/>
      <c r="IH223" s="12"/>
      <c r="II223" s="12"/>
      <c r="IJ223" s="12"/>
      <c r="IK223" s="12"/>
      <c r="IL223" s="12"/>
      <c r="IM223" s="12"/>
      <c r="IN223" s="12"/>
      <c r="IO223" s="12"/>
      <c r="IP223" s="12"/>
      <c r="IQ223" s="12"/>
      <c r="IR223" s="12"/>
      <c r="IS223" s="12"/>
      <c r="IT223" s="12"/>
      <c r="IU223" s="12"/>
      <c r="IV223" s="12"/>
      <c r="IW223" s="12"/>
      <c r="IX223" s="12"/>
      <c r="IY223" s="12"/>
      <c r="IZ223" s="12"/>
      <c r="JA223" s="12"/>
      <c r="JB223" s="12"/>
      <c r="JC223" s="12"/>
      <c r="JD223" s="12"/>
      <c r="JE223" s="12"/>
      <c r="JF223" s="12"/>
      <c r="JG223" s="12"/>
      <c r="JH223" s="12"/>
      <c r="JI223" s="12"/>
      <c r="JJ223" s="12"/>
      <c r="JK223" s="12"/>
      <c r="JL223" s="12"/>
      <c r="JM223" s="12"/>
      <c r="JN223" s="12"/>
      <c r="JO223" s="12"/>
      <c r="JP223" s="12"/>
      <c r="JQ223" s="12"/>
      <c r="JR223" s="12"/>
      <c r="JS223" s="12"/>
      <c r="JT223" s="12"/>
      <c r="JU223" s="12"/>
      <c r="JV223" s="12"/>
      <c r="JW223" s="12"/>
      <c r="JX223" s="12"/>
      <c r="JY223" s="12"/>
      <c r="JZ223" s="12"/>
      <c r="KA223" s="12"/>
      <c r="KB223" s="12"/>
      <c r="KC223" s="12"/>
      <c r="KD223" s="12"/>
      <c r="KE223" s="12"/>
      <c r="KF223" s="12"/>
      <c r="KG223" s="12"/>
      <c r="KH223" s="12"/>
      <c r="KI223" s="12"/>
      <c r="KJ223" s="12"/>
      <c r="KK223" s="12"/>
      <c r="KL223" s="12"/>
      <c r="KM223" s="12"/>
      <c r="KN223" s="12"/>
      <c r="KO223" s="12"/>
      <c r="KP223" s="12"/>
      <c r="KQ223" s="12"/>
      <c r="KR223" s="12"/>
      <c r="KS223" s="12"/>
      <c r="KT223" s="12"/>
      <c r="KU223" s="12"/>
      <c r="KV223" s="12"/>
      <c r="KW223" s="12"/>
      <c r="KX223" s="12"/>
      <c r="KY223" s="12"/>
      <c r="KZ223" s="12"/>
      <c r="LA223" s="12"/>
      <c r="LB223" s="12"/>
      <c r="LC223" s="12"/>
      <c r="LD223" s="12"/>
      <c r="LE223" s="12"/>
      <c r="LF223" s="12"/>
      <c r="LG223" s="12"/>
      <c r="LH223" s="12"/>
      <c r="LI223" s="12"/>
      <c r="LJ223" s="12"/>
      <c r="LK223" s="12"/>
      <c r="LL223" s="12"/>
      <c r="LM223" s="12"/>
      <c r="LN223" s="12"/>
      <c r="LO223" s="12"/>
      <c r="LP223" s="12"/>
      <c r="LQ223" s="12"/>
      <c r="LR223" s="12"/>
      <c r="LS223" s="12"/>
      <c r="LT223" s="12"/>
      <c r="LU223" s="12"/>
      <c r="LV223" s="12"/>
      <c r="LW223" s="12"/>
      <c r="LX223" s="12"/>
      <c r="LY223" s="12"/>
      <c r="LZ223" s="12"/>
      <c r="MA223" s="12"/>
      <c r="MB223" s="12"/>
      <c r="MC223" s="12"/>
      <c r="MD223" s="12"/>
      <c r="ME223" s="12"/>
      <c r="MF223" s="12"/>
      <c r="MG223" s="12"/>
      <c r="MH223" s="12"/>
      <c r="MI223" s="12"/>
      <c r="MJ223" s="12"/>
      <c r="MK223" s="12"/>
      <c r="ML223" s="12"/>
      <c r="MM223" s="12"/>
      <c r="MN223" s="12"/>
      <c r="MO223" s="12"/>
      <c r="MP223" s="12"/>
      <c r="MQ223" s="12"/>
      <c r="MR223" s="12"/>
      <c r="MS223" s="12"/>
      <c r="MT223" s="12"/>
      <c r="MU223" s="12"/>
      <c r="MV223" s="12"/>
      <c r="MW223" s="12"/>
      <c r="MX223" s="12"/>
      <c r="MY223" s="12"/>
      <c r="MZ223" s="12"/>
      <c r="NA223" s="12"/>
      <c r="NB223" s="12"/>
      <c r="NC223" s="12"/>
      <c r="ND223" s="12"/>
      <c r="NE223" s="12"/>
      <c r="NF223" s="12"/>
      <c r="NG223" s="12"/>
      <c r="NH223" s="12"/>
      <c r="NI223" s="12"/>
      <c r="NJ223" s="12"/>
      <c r="NK223" s="12"/>
      <c r="NL223" s="12"/>
      <c r="NM223" s="12"/>
      <c r="NN223" s="12"/>
      <c r="NO223" s="12"/>
      <c r="NP223" s="12"/>
      <c r="NQ223" s="12"/>
      <c r="NR223" s="12"/>
      <c r="NS223" s="12"/>
      <c r="NT223" s="12"/>
      <c r="NU223" s="12"/>
      <c r="NV223" s="12"/>
      <c r="NW223" s="12"/>
      <c r="NX223" s="12"/>
      <c r="NY223" s="12"/>
      <c r="NZ223" s="12"/>
      <c r="OA223" s="12"/>
      <c r="OB223" s="12"/>
      <c r="OC223" s="12"/>
      <c r="OD223" s="12"/>
      <c r="OE223" s="12"/>
      <c r="OF223" s="12"/>
      <c r="OG223" s="12"/>
      <c r="OH223" s="12"/>
      <c r="OI223" s="12"/>
      <c r="OJ223" s="12"/>
      <c r="OK223" s="12"/>
      <c r="OL223" s="12"/>
      <c r="OM223" s="12"/>
      <c r="ON223" s="12"/>
      <c r="OO223" s="12"/>
      <c r="OP223" s="12"/>
      <c r="OQ223" s="12"/>
      <c r="OR223" s="12"/>
      <c r="OS223" s="12"/>
      <c r="OT223" s="12"/>
      <c r="OU223" s="12"/>
      <c r="OV223" s="12"/>
      <c r="OW223" s="12"/>
      <c r="OX223" s="12"/>
      <c r="OY223" s="12"/>
      <c r="OZ223" s="12"/>
      <c r="PA223" s="12"/>
      <c r="PB223" s="12"/>
      <c r="PC223" s="12"/>
      <c r="PD223" s="12"/>
      <c r="PE223" s="12"/>
      <c r="PF223" s="12"/>
      <c r="PG223" s="12"/>
      <c r="PH223" s="12"/>
      <c r="PI223" s="12"/>
      <c r="PJ223" s="12"/>
      <c r="PK223" s="12"/>
      <c r="PL223" s="12"/>
      <c r="PM223" s="12"/>
      <c r="PN223" s="12"/>
      <c r="PO223" s="12"/>
      <c r="PP223" s="12"/>
      <c r="PQ223" s="12"/>
      <c r="PR223" s="12"/>
      <c r="PS223" s="12"/>
      <c r="PT223" s="12"/>
      <c r="PU223" s="12"/>
      <c r="PV223" s="12"/>
      <c r="PW223" s="12"/>
      <c r="PX223" s="12"/>
      <c r="PY223" s="12"/>
      <c r="PZ223" s="12"/>
      <c r="QA223" s="12"/>
      <c r="QB223" s="12"/>
      <c r="QC223" s="12"/>
      <c r="QD223" s="12"/>
      <c r="QE223" s="12"/>
      <c r="QF223" s="12"/>
      <c r="QG223" s="12"/>
      <c r="QH223" s="12"/>
      <c r="QI223" s="12"/>
      <c r="QJ223" s="12"/>
      <c r="QK223" s="12"/>
      <c r="QL223" s="12"/>
      <c r="QM223" s="12"/>
      <c r="QN223" s="12"/>
      <c r="QO223" s="12"/>
      <c r="QP223" s="12"/>
      <c r="QQ223" s="12"/>
      <c r="QR223" s="12"/>
      <c r="QS223" s="12"/>
      <c r="QT223" s="12"/>
      <c r="QU223" s="12"/>
      <c r="QV223" s="12"/>
      <c r="QW223" s="12"/>
      <c r="QX223" s="12"/>
      <c r="QY223" s="12"/>
      <c r="QZ223" s="12"/>
      <c r="RA223" s="12"/>
      <c r="RB223" s="12"/>
      <c r="RC223" s="12"/>
      <c r="RD223" s="12"/>
      <c r="RE223" s="12"/>
      <c r="RF223" s="12"/>
      <c r="RG223" s="12"/>
      <c r="RH223" s="12"/>
      <c r="RI223" s="12"/>
      <c r="RJ223" s="12"/>
      <c r="RK223" s="12"/>
      <c r="RL223" s="12"/>
      <c r="RM223" s="12"/>
      <c r="RN223" s="12"/>
      <c r="RO223" s="12"/>
      <c r="RP223" s="12"/>
      <c r="RQ223" s="12"/>
      <c r="RR223" s="12"/>
      <c r="RS223" s="12"/>
      <c r="RT223" s="12"/>
      <c r="RU223" s="12"/>
      <c r="RV223" s="12"/>
      <c r="RW223" s="12"/>
      <c r="RX223" s="12"/>
      <c r="RY223" s="12"/>
      <c r="RZ223" s="12"/>
      <c r="SA223" s="12"/>
      <c r="SB223" s="12"/>
      <c r="SC223" s="12"/>
      <c r="SD223" s="12"/>
      <c r="SE223" s="12"/>
      <c r="SF223" s="12"/>
      <c r="SG223" s="12"/>
      <c r="SH223" s="12"/>
      <c r="SI223" s="12"/>
      <c r="SJ223" s="12"/>
      <c r="SK223" s="12"/>
      <c r="SL223" s="12"/>
      <c r="SM223" s="12"/>
      <c r="SN223" s="12"/>
      <c r="SO223" s="12"/>
      <c r="SP223" s="12"/>
      <c r="SQ223" s="12"/>
      <c r="SR223" s="12"/>
      <c r="SS223" s="12"/>
      <c r="ST223" s="12"/>
      <c r="SU223" s="12"/>
      <c r="SV223" s="12"/>
      <c r="SW223" s="12"/>
      <c r="SX223" s="12"/>
      <c r="SY223" s="12"/>
      <c r="SZ223" s="12"/>
      <c r="TA223" s="12"/>
      <c r="TB223" s="12"/>
      <c r="TC223" s="12"/>
      <c r="TD223" s="12"/>
      <c r="TE223" s="12"/>
      <c r="TF223" s="12"/>
      <c r="TG223" s="12"/>
      <c r="TH223" s="12"/>
      <c r="TI223" s="12"/>
      <c r="TJ223" s="12"/>
      <c r="TK223" s="12"/>
      <c r="TL223" s="12"/>
      <c r="TM223" s="12"/>
      <c r="TN223" s="12"/>
      <c r="TO223" s="12"/>
      <c r="TP223" s="12"/>
      <c r="TQ223" s="12"/>
      <c r="TR223" s="12"/>
      <c r="TS223" s="12"/>
      <c r="TT223" s="12"/>
      <c r="TU223" s="12"/>
      <c r="TV223" s="12"/>
      <c r="TW223" s="12"/>
      <c r="TX223" s="12"/>
      <c r="TY223" s="12"/>
      <c r="TZ223" s="12"/>
      <c r="UA223" s="12"/>
      <c r="UB223" s="12"/>
      <c r="UC223" s="12"/>
      <c r="UD223" s="12"/>
      <c r="UE223" s="12"/>
      <c r="UF223" s="12"/>
      <c r="UG223" s="12"/>
      <c r="UH223" s="12"/>
      <c r="UI223" s="12"/>
      <c r="UJ223" s="12"/>
      <c r="UK223" s="12"/>
      <c r="UL223" s="12"/>
      <c r="UM223" s="12"/>
      <c r="UN223" s="12"/>
      <c r="UO223" s="12"/>
      <c r="UP223" s="12"/>
      <c r="UQ223" s="12"/>
      <c r="UR223" s="12"/>
      <c r="US223" s="12"/>
      <c r="UT223" s="12"/>
      <c r="UU223" s="12"/>
      <c r="UV223" s="12"/>
      <c r="UW223" s="12"/>
      <c r="UX223" s="12"/>
      <c r="UY223" s="12"/>
      <c r="UZ223" s="12"/>
      <c r="VA223" s="12"/>
      <c r="VB223" s="12"/>
      <c r="VC223" s="12"/>
      <c r="VD223" s="12"/>
      <c r="VE223" s="12"/>
      <c r="VF223" s="12"/>
      <c r="VG223" s="12"/>
      <c r="VH223" s="12"/>
      <c r="VI223" s="12"/>
      <c r="VJ223" s="12"/>
      <c r="VK223" s="12"/>
      <c r="VL223" s="12"/>
      <c r="VM223" s="12"/>
      <c r="VN223" s="12"/>
      <c r="VO223" s="12"/>
      <c r="VP223" s="12"/>
      <c r="VQ223" s="12"/>
      <c r="VR223" s="12"/>
      <c r="VS223" s="12"/>
      <c r="VT223" s="12"/>
      <c r="VU223" s="12"/>
      <c r="VV223" s="12"/>
      <c r="VW223" s="12"/>
      <c r="VX223" s="12"/>
      <c r="VY223" s="12"/>
      <c r="VZ223" s="12"/>
      <c r="WA223" s="12"/>
      <c r="WB223" s="12"/>
      <c r="WC223" s="12"/>
      <c r="WD223" s="12"/>
      <c r="WE223" s="12"/>
      <c r="WF223" s="12"/>
      <c r="WG223" s="12"/>
      <c r="WH223" s="12"/>
      <c r="WI223" s="12"/>
      <c r="WJ223" s="12"/>
      <c r="WK223" s="12"/>
      <c r="WL223" s="12"/>
      <c r="WM223" s="12"/>
      <c r="WN223" s="12"/>
      <c r="WO223" s="12"/>
      <c r="WP223" s="12"/>
      <c r="WQ223" s="12"/>
      <c r="WR223" s="12"/>
      <c r="WS223" s="12"/>
      <c r="WT223" s="12"/>
      <c r="WU223" s="12"/>
      <c r="WV223" s="12"/>
      <c r="WW223" s="12"/>
      <c r="WX223" s="12"/>
      <c r="WY223" s="12"/>
      <c r="WZ223" s="12"/>
      <c r="XA223" s="12"/>
      <c r="XB223" s="12"/>
      <c r="XC223" s="12"/>
      <c r="XD223" s="12"/>
      <c r="XE223" s="12"/>
      <c r="XF223" s="12"/>
      <c r="XG223" s="12"/>
      <c r="XH223" s="12"/>
      <c r="XI223" s="12"/>
      <c r="XJ223" s="12"/>
      <c r="XK223" s="12"/>
      <c r="XL223" s="12"/>
      <c r="XM223" s="12"/>
      <c r="XN223" s="12"/>
      <c r="XO223" s="12"/>
      <c r="XP223" s="12"/>
      <c r="XQ223" s="12"/>
      <c r="XR223" s="12"/>
      <c r="XS223" s="12"/>
      <c r="XT223" s="12"/>
      <c r="XU223" s="12"/>
      <c r="XV223" s="12"/>
      <c r="XW223" s="12"/>
      <c r="XX223" s="12"/>
      <c r="XY223" s="12"/>
      <c r="XZ223" s="12"/>
      <c r="YA223" s="12"/>
      <c r="YB223" s="12"/>
      <c r="YC223" s="12"/>
      <c r="YD223" s="12"/>
      <c r="YE223" s="12"/>
      <c r="YF223" s="12"/>
      <c r="YG223" s="12"/>
      <c r="YH223" s="12"/>
      <c r="YI223" s="12"/>
      <c r="YJ223" s="12"/>
      <c r="YK223" s="12"/>
      <c r="YL223" s="12"/>
      <c r="YM223" s="12"/>
      <c r="YN223" s="12"/>
      <c r="YO223" s="12"/>
      <c r="YP223" s="12"/>
      <c r="YQ223" s="12"/>
      <c r="YR223" s="12"/>
      <c r="YS223" s="12"/>
      <c r="YT223" s="12"/>
      <c r="YU223" s="12"/>
      <c r="YV223" s="12"/>
      <c r="YW223" s="12"/>
      <c r="YX223" s="12"/>
      <c r="YY223" s="12"/>
      <c r="YZ223" s="12"/>
      <c r="ZA223" s="12"/>
      <c r="ZB223" s="12"/>
      <c r="ZC223" s="12"/>
      <c r="ZD223" s="12"/>
      <c r="ZE223" s="12"/>
      <c r="ZF223" s="12"/>
      <c r="ZG223" s="12"/>
      <c r="ZH223" s="12"/>
      <c r="ZI223" s="12"/>
      <c r="ZJ223" s="12"/>
      <c r="ZK223" s="12"/>
      <c r="ZL223" s="12"/>
      <c r="ZM223" s="12"/>
      <c r="ZN223" s="12"/>
      <c r="ZO223" s="12"/>
      <c r="ZP223" s="12"/>
      <c r="ZQ223" s="12"/>
      <c r="ZR223" s="12"/>
      <c r="ZS223" s="12"/>
      <c r="ZT223" s="12"/>
      <c r="ZU223" s="12"/>
      <c r="ZV223" s="12"/>
      <c r="ZW223" s="12"/>
      <c r="ZX223" s="12"/>
      <c r="ZY223" s="12"/>
      <c r="ZZ223" s="12"/>
      <c r="AAA223" s="12"/>
      <c r="AAB223" s="12"/>
      <c r="AAC223" s="12"/>
      <c r="AAD223" s="12"/>
      <c r="AAE223" s="12"/>
      <c r="AAF223" s="12"/>
      <c r="AAG223" s="12"/>
      <c r="AAH223" s="12"/>
      <c r="AAI223" s="12"/>
      <c r="AAJ223" s="12"/>
      <c r="AAK223" s="12"/>
      <c r="AAL223" s="12"/>
      <c r="AAM223" s="12"/>
      <c r="AAN223" s="12"/>
      <c r="AAO223" s="12"/>
      <c r="AAP223" s="12"/>
      <c r="AAQ223" s="12"/>
      <c r="AAR223" s="12"/>
      <c r="AAS223" s="12"/>
      <c r="AAT223" s="12"/>
      <c r="AAU223" s="12"/>
      <c r="AAV223" s="12"/>
      <c r="AAW223" s="12"/>
      <c r="AAX223" s="12"/>
      <c r="AAY223" s="12"/>
      <c r="AAZ223" s="12"/>
      <c r="ABA223" s="12"/>
      <c r="ABB223" s="12"/>
      <c r="ABC223" s="12"/>
      <c r="ABD223" s="12"/>
      <c r="ABE223" s="12"/>
      <c r="ABF223" s="12"/>
      <c r="ABG223" s="12"/>
      <c r="ABH223" s="12"/>
      <c r="ABI223" s="12"/>
      <c r="ABJ223" s="12"/>
      <c r="ABK223" s="12"/>
      <c r="ABL223" s="12"/>
      <c r="ABM223" s="12"/>
      <c r="ABN223" s="12"/>
      <c r="ABO223" s="12"/>
      <c r="ABP223" s="12"/>
      <c r="ABQ223" s="12"/>
      <c r="ABR223" s="12"/>
      <c r="ABS223" s="12"/>
      <c r="ABT223" s="12"/>
      <c r="ABU223" s="12"/>
      <c r="ABV223" s="12"/>
      <c r="ABW223" s="12"/>
      <c r="ABX223" s="12"/>
      <c r="ABY223" s="12"/>
      <c r="ABZ223" s="12"/>
      <c r="ACA223" s="12"/>
      <c r="ACB223" s="12"/>
      <c r="ACC223" s="12"/>
      <c r="ACD223" s="12"/>
      <c r="ACE223" s="12"/>
      <c r="ACF223" s="12"/>
      <c r="ACG223" s="12"/>
      <c r="ACH223" s="12"/>
      <c r="ACI223" s="12"/>
      <c r="ACJ223" s="12"/>
      <c r="ACK223" s="12"/>
      <c r="ACL223" s="12"/>
      <c r="ACM223" s="12"/>
      <c r="ACN223" s="12"/>
      <c r="ACO223" s="12"/>
      <c r="ACP223" s="12"/>
      <c r="ACQ223" s="12"/>
      <c r="ACR223" s="12"/>
      <c r="ACS223" s="12"/>
      <c r="ACT223" s="12"/>
      <c r="ACU223" s="12"/>
      <c r="ACV223" s="12"/>
      <c r="ACW223" s="12"/>
      <c r="ACX223" s="12"/>
      <c r="ACY223" s="12"/>
      <c r="ACZ223" s="12"/>
      <c r="ADA223" s="12"/>
      <c r="ADB223" s="12"/>
      <c r="ADC223" s="12"/>
      <c r="ADD223" s="12"/>
      <c r="ADE223" s="12"/>
      <c r="ADF223" s="12"/>
      <c r="ADG223" s="12"/>
      <c r="ADH223" s="12"/>
      <c r="ADI223" s="12"/>
      <c r="ADJ223" s="12"/>
      <c r="ADK223" s="12"/>
      <c r="ADL223" s="12"/>
      <c r="ADM223" s="12"/>
      <c r="ADN223" s="12"/>
      <c r="ADO223" s="12"/>
      <c r="ADP223" s="12"/>
      <c r="ADQ223" s="12"/>
      <c r="ADR223" s="12"/>
      <c r="ADS223" s="12"/>
      <c r="ADT223" s="12"/>
      <c r="ADU223" s="12"/>
      <c r="ADV223" s="12"/>
      <c r="ADW223" s="12"/>
      <c r="ADX223" s="12"/>
      <c r="ADY223" s="12"/>
      <c r="ADZ223" s="12"/>
      <c r="AEA223" s="12"/>
      <c r="AEB223" s="12"/>
      <c r="AEC223" s="12"/>
      <c r="AED223" s="12"/>
      <c r="AEE223" s="12"/>
      <c r="AEF223" s="12"/>
      <c r="AEG223" s="12"/>
      <c r="AEH223" s="12"/>
      <c r="AEI223" s="12"/>
      <c r="AEJ223" s="12"/>
      <c r="AEK223" s="12"/>
      <c r="AEL223" s="12"/>
      <c r="AEM223" s="12"/>
      <c r="AEN223" s="12"/>
      <c r="AEO223" s="12"/>
      <c r="AEP223" s="12"/>
      <c r="AEQ223" s="12"/>
      <c r="AER223" s="12"/>
      <c r="AES223" s="12"/>
      <c r="AET223" s="12"/>
      <c r="AEU223" s="12"/>
      <c r="AEV223" s="12"/>
      <c r="AEW223" s="12"/>
      <c r="AEX223" s="12"/>
      <c r="AEY223" s="12"/>
      <c r="AEZ223" s="12"/>
      <c r="AFA223" s="12"/>
      <c r="AFB223" s="12"/>
      <c r="AFC223" s="12"/>
      <c r="AFD223" s="12"/>
      <c r="AFE223" s="12"/>
      <c r="AFF223" s="12"/>
      <c r="AFG223" s="12"/>
      <c r="AFH223" s="12"/>
      <c r="AFI223" s="12"/>
      <c r="AFJ223" s="12"/>
      <c r="AFK223" s="12"/>
      <c r="AFL223" s="12"/>
      <c r="AFM223" s="12"/>
      <c r="AFN223" s="12"/>
      <c r="AFO223" s="12"/>
      <c r="AFP223" s="12"/>
      <c r="AFQ223" s="12"/>
      <c r="AFR223" s="12"/>
      <c r="AFS223" s="12"/>
      <c r="AFT223" s="12"/>
      <c r="AFU223" s="12"/>
      <c r="AFV223" s="12"/>
      <c r="AFW223" s="12"/>
      <c r="AFX223" s="12"/>
      <c r="AFY223" s="12"/>
      <c r="AFZ223" s="12"/>
      <c r="AGA223" s="12"/>
      <c r="AGB223" s="12"/>
      <c r="AGC223" s="12"/>
      <c r="AGD223" s="12"/>
      <c r="AGE223" s="12"/>
      <c r="AGF223" s="12"/>
      <c r="AGG223" s="12"/>
      <c r="AGH223" s="12"/>
      <c r="AGI223" s="12"/>
      <c r="AGJ223" s="12"/>
      <c r="AGK223" s="12"/>
      <c r="AGL223" s="12"/>
      <c r="AGM223" s="12"/>
      <c r="AGN223" s="12"/>
      <c r="AGO223" s="12"/>
      <c r="AGP223" s="12"/>
      <c r="AGQ223" s="12"/>
      <c r="AGR223" s="12"/>
      <c r="AGS223" s="12"/>
      <c r="AGT223" s="12"/>
      <c r="AGU223" s="12"/>
      <c r="AGV223" s="12"/>
      <c r="AGW223" s="12"/>
      <c r="AGX223" s="12"/>
      <c r="AGY223" s="12"/>
      <c r="AGZ223" s="12"/>
      <c r="AHA223" s="12"/>
      <c r="AHB223" s="12"/>
      <c r="AHC223" s="12"/>
      <c r="AHD223" s="12"/>
      <c r="AHE223" s="12"/>
      <c r="AHF223" s="12"/>
      <c r="AHG223" s="12"/>
      <c r="AHH223" s="12"/>
      <c r="AHI223" s="12"/>
      <c r="AHJ223" s="12"/>
      <c r="AHK223" s="12"/>
      <c r="AHL223" s="12"/>
      <c r="AHM223" s="12"/>
      <c r="AHN223" s="12"/>
      <c r="AHO223" s="12"/>
      <c r="AHP223" s="12"/>
      <c r="AHQ223" s="12"/>
      <c r="AHR223" s="12"/>
      <c r="AHS223" s="12"/>
      <c r="AHT223" s="12"/>
      <c r="AHU223" s="12"/>
      <c r="AHV223" s="12"/>
      <c r="AHW223" s="12"/>
      <c r="AHX223" s="12"/>
      <c r="AHY223" s="12"/>
      <c r="AHZ223" s="12"/>
      <c r="AIA223" s="12"/>
      <c r="AIB223" s="12"/>
      <c r="AIC223" s="12"/>
      <c r="AID223" s="12"/>
      <c r="AIE223" s="12"/>
      <c r="AIF223" s="12"/>
      <c r="AIG223" s="12"/>
      <c r="AIH223" s="12"/>
      <c r="AII223" s="12"/>
      <c r="AIJ223" s="12"/>
      <c r="AIK223" s="12"/>
      <c r="AIL223" s="12"/>
      <c r="AIM223" s="12"/>
      <c r="AIN223" s="12"/>
      <c r="AIO223" s="12"/>
      <c r="AIP223" s="12"/>
      <c r="AIQ223" s="12"/>
      <c r="AIR223" s="12"/>
      <c r="AIS223" s="12"/>
      <c r="AIT223" s="12"/>
      <c r="AIU223" s="12"/>
      <c r="AIV223" s="12"/>
      <c r="AIW223" s="12"/>
      <c r="AIX223" s="12"/>
      <c r="AIY223" s="12"/>
      <c r="AIZ223" s="12"/>
      <c r="AJA223" s="12"/>
      <c r="AJB223" s="12"/>
      <c r="AJC223" s="12"/>
      <c r="AJD223" s="12"/>
      <c r="AJE223" s="12"/>
      <c r="AJF223" s="12"/>
      <c r="AJG223" s="12"/>
      <c r="AJH223" s="12"/>
      <c r="AJI223" s="12"/>
      <c r="AJJ223" s="12"/>
      <c r="AJK223" s="12"/>
      <c r="AJL223" s="12"/>
      <c r="AJM223" s="12"/>
      <c r="AJN223" s="12"/>
      <c r="AJO223" s="12"/>
      <c r="AJP223" s="12"/>
      <c r="AJQ223" s="12"/>
      <c r="AJR223" s="12"/>
      <c r="AJS223" s="12"/>
      <c r="AJT223" s="12"/>
      <c r="AJU223" s="12"/>
      <c r="AJV223" s="12"/>
      <c r="AJW223" s="12"/>
      <c r="AJX223" s="12"/>
      <c r="AJY223" s="12"/>
      <c r="AJZ223" s="12"/>
      <c r="AKA223" s="12"/>
      <c r="AKB223" s="12"/>
      <c r="AKC223" s="12"/>
      <c r="AKD223" s="12"/>
      <c r="AKE223" s="12"/>
      <c r="AKF223" s="12"/>
      <c r="AKG223" s="12"/>
      <c r="AKH223" s="12"/>
      <c r="AKI223" s="12"/>
      <c r="AKJ223" s="12"/>
      <c r="AKK223" s="12"/>
      <c r="AKL223" s="12"/>
      <c r="AKM223" s="12"/>
      <c r="AKN223" s="12"/>
      <c r="AKO223" s="12"/>
      <c r="AKP223" s="12"/>
      <c r="AKQ223" s="12"/>
      <c r="AKR223" s="12"/>
      <c r="AKS223" s="12"/>
      <c r="AKT223" s="12"/>
      <c r="AKU223" s="12"/>
      <c r="AKV223" s="12"/>
      <c r="AKW223" s="12"/>
      <c r="AKX223" s="12"/>
      <c r="AKY223" s="12"/>
      <c r="AKZ223" s="12"/>
      <c r="ALA223" s="12"/>
      <c r="ALB223" s="12"/>
      <c r="ALC223" s="12"/>
      <c r="ALD223" s="12"/>
      <c r="ALE223" s="12"/>
      <c r="ALF223" s="12"/>
      <c r="ALG223" s="12"/>
      <c r="ALH223" s="12"/>
      <c r="ALI223" s="12"/>
      <c r="ALJ223" s="12"/>
      <c r="ALK223" s="12"/>
      <c r="ALL223" s="12"/>
      <c r="ALM223" s="12"/>
      <c r="ALN223" s="12"/>
      <c r="ALO223" s="12"/>
      <c r="ALP223" s="12"/>
      <c r="ALQ223" s="12"/>
      <c r="ALR223" s="12"/>
      <c r="ALS223" s="12"/>
      <c r="ALT223" s="12"/>
      <c r="ALU223" s="12"/>
      <c r="ALV223" s="12"/>
      <c r="ALW223" s="12"/>
      <c r="ALX223" s="12"/>
      <c r="ALY223" s="12"/>
      <c r="ALZ223" s="12"/>
      <c r="AMA223" s="12"/>
      <c r="AMB223" s="12"/>
      <c r="AMC223" s="12"/>
      <c r="AMD223" s="12"/>
      <c r="AME223" s="12"/>
      <c r="AMF223" s="12"/>
      <c r="AMG223" s="12"/>
      <c r="AMH223" s="12"/>
      <c r="AMI223" s="12"/>
    </row>
    <row r="224" spans="1:1023" s="13" customFormat="1" ht="18" customHeight="1" x14ac:dyDescent="0.2">
      <c r="A224" s="12"/>
      <c r="B224" s="93"/>
      <c r="C224" s="79"/>
      <c r="D224" s="147" t="s">
        <v>336</v>
      </c>
      <c r="E224" s="174" t="s">
        <v>36</v>
      </c>
      <c r="F224" s="199"/>
      <c r="G224" s="210"/>
      <c r="H224" s="237"/>
      <c r="I224" s="289"/>
      <c r="J224" s="259"/>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c r="AR224" s="12"/>
      <c r="AS224" s="12"/>
      <c r="AT224" s="12"/>
      <c r="AU224" s="12"/>
      <c r="AV224" s="12"/>
      <c r="AW224" s="12"/>
      <c r="AX224" s="12"/>
      <c r="AY224" s="12"/>
      <c r="AZ224" s="12"/>
      <c r="BA224" s="12"/>
      <c r="BB224" s="12"/>
      <c r="BC224" s="12"/>
      <c r="BD224" s="12"/>
      <c r="BE224" s="12"/>
      <c r="BF224" s="12"/>
      <c r="BG224" s="12"/>
      <c r="BH224" s="12"/>
      <c r="BI224" s="12"/>
      <c r="BJ224" s="12"/>
      <c r="BK224" s="12"/>
      <c r="BL224" s="12"/>
      <c r="BM224" s="12"/>
      <c r="BN224" s="12"/>
      <c r="BO224" s="12"/>
      <c r="BP224" s="12"/>
      <c r="BQ224" s="12"/>
      <c r="BR224" s="12"/>
      <c r="BS224" s="12"/>
      <c r="BT224" s="12"/>
      <c r="BU224" s="12"/>
      <c r="BV224" s="12"/>
      <c r="BW224" s="12"/>
      <c r="BX224" s="12"/>
      <c r="BY224" s="12"/>
      <c r="BZ224" s="12"/>
      <c r="CA224" s="12"/>
      <c r="CB224" s="12"/>
      <c r="CC224" s="12"/>
      <c r="CD224" s="12"/>
      <c r="CE224" s="12"/>
      <c r="CF224" s="12"/>
      <c r="CG224" s="12"/>
      <c r="CH224" s="12"/>
      <c r="CI224" s="12"/>
      <c r="CJ224" s="12"/>
      <c r="CK224" s="12"/>
      <c r="CL224" s="12"/>
      <c r="CM224" s="12"/>
      <c r="CN224" s="12"/>
      <c r="CO224" s="12"/>
      <c r="CP224" s="12"/>
      <c r="CQ224" s="12"/>
      <c r="CR224" s="12"/>
      <c r="CS224" s="12"/>
      <c r="CT224" s="12"/>
      <c r="CU224" s="12"/>
      <c r="CV224" s="12"/>
      <c r="CW224" s="12"/>
      <c r="CX224" s="12"/>
      <c r="CY224" s="12"/>
      <c r="CZ224" s="12"/>
      <c r="DA224" s="12"/>
      <c r="DB224" s="12"/>
      <c r="DC224" s="12"/>
      <c r="DD224" s="12"/>
      <c r="DE224" s="12"/>
      <c r="DF224" s="12"/>
      <c r="DG224" s="12"/>
      <c r="DH224" s="12"/>
      <c r="DI224" s="12"/>
      <c r="DJ224" s="12"/>
      <c r="DK224" s="12"/>
      <c r="DL224" s="12"/>
      <c r="DM224" s="12"/>
      <c r="DN224" s="12"/>
      <c r="DO224" s="12"/>
      <c r="DP224" s="12"/>
      <c r="DQ224" s="12"/>
      <c r="DR224" s="12"/>
      <c r="DS224" s="12"/>
      <c r="DT224" s="12"/>
      <c r="DU224" s="12"/>
      <c r="DV224" s="12"/>
      <c r="DW224" s="12"/>
      <c r="DX224" s="12"/>
      <c r="DY224" s="12"/>
      <c r="DZ224" s="12"/>
      <c r="EA224" s="12"/>
      <c r="EB224" s="12"/>
      <c r="EC224" s="12"/>
      <c r="ED224" s="12"/>
      <c r="EE224" s="12"/>
      <c r="EF224" s="12"/>
      <c r="EG224" s="12"/>
      <c r="EH224" s="12"/>
      <c r="EI224" s="12"/>
      <c r="EJ224" s="12"/>
      <c r="EK224" s="12"/>
      <c r="EL224" s="12"/>
      <c r="EM224" s="12"/>
      <c r="EN224" s="12"/>
      <c r="EO224" s="12"/>
      <c r="EP224" s="12"/>
      <c r="EQ224" s="12"/>
      <c r="ER224" s="12"/>
      <c r="ES224" s="12"/>
      <c r="ET224" s="12"/>
      <c r="EU224" s="12"/>
      <c r="EV224" s="12"/>
      <c r="EW224" s="12"/>
      <c r="EX224" s="12"/>
      <c r="EY224" s="12"/>
      <c r="EZ224" s="12"/>
      <c r="FA224" s="12"/>
      <c r="FB224" s="12"/>
      <c r="FC224" s="12"/>
      <c r="FD224" s="12"/>
      <c r="FE224" s="12"/>
      <c r="FF224" s="12"/>
      <c r="FG224" s="12"/>
      <c r="FH224" s="12"/>
      <c r="FI224" s="12"/>
      <c r="FJ224" s="12"/>
      <c r="FK224" s="12"/>
      <c r="FL224" s="12"/>
      <c r="FM224" s="12"/>
      <c r="FN224" s="12"/>
      <c r="FO224" s="12"/>
      <c r="FP224" s="12"/>
      <c r="FQ224" s="12"/>
      <c r="FR224" s="12"/>
      <c r="FS224" s="12"/>
      <c r="FT224" s="12"/>
      <c r="FU224" s="12"/>
      <c r="FV224" s="12"/>
      <c r="FW224" s="12"/>
      <c r="FX224" s="12"/>
      <c r="FY224" s="12"/>
      <c r="FZ224" s="12"/>
      <c r="GA224" s="12"/>
      <c r="GB224" s="12"/>
      <c r="GC224" s="12"/>
      <c r="GD224" s="12"/>
      <c r="GE224" s="12"/>
      <c r="GF224" s="12"/>
      <c r="GG224" s="12"/>
      <c r="GH224" s="12"/>
      <c r="GI224" s="12"/>
      <c r="GJ224" s="12"/>
      <c r="GK224" s="12"/>
      <c r="GL224" s="12"/>
      <c r="GM224" s="12"/>
      <c r="GN224" s="12"/>
      <c r="GO224" s="12"/>
      <c r="GP224" s="12"/>
      <c r="GQ224" s="12"/>
      <c r="GR224" s="12"/>
      <c r="GS224" s="12"/>
      <c r="GT224" s="12"/>
      <c r="GU224" s="12"/>
      <c r="GV224" s="12"/>
      <c r="GW224" s="12"/>
      <c r="GX224" s="12"/>
      <c r="GY224" s="12"/>
      <c r="GZ224" s="12"/>
      <c r="HA224" s="12"/>
      <c r="HB224" s="12"/>
      <c r="HC224" s="12"/>
      <c r="HD224" s="12"/>
      <c r="HE224" s="12"/>
      <c r="HF224" s="12"/>
      <c r="HG224" s="12"/>
      <c r="HH224" s="12"/>
      <c r="HI224" s="12"/>
      <c r="HJ224" s="12"/>
      <c r="HK224" s="12"/>
      <c r="HL224" s="12"/>
      <c r="HM224" s="12"/>
      <c r="HN224" s="12"/>
      <c r="HO224" s="12"/>
      <c r="HP224" s="12"/>
      <c r="HQ224" s="12"/>
      <c r="HR224" s="12"/>
      <c r="HS224" s="12"/>
      <c r="HT224" s="12"/>
      <c r="HU224" s="12"/>
      <c r="HV224" s="12"/>
      <c r="HW224" s="12"/>
      <c r="HX224" s="12"/>
      <c r="HY224" s="12"/>
      <c r="HZ224" s="12"/>
      <c r="IA224" s="12"/>
      <c r="IB224" s="12"/>
      <c r="IC224" s="12"/>
      <c r="ID224" s="12"/>
      <c r="IE224" s="12"/>
      <c r="IF224" s="12"/>
      <c r="IG224" s="12"/>
      <c r="IH224" s="12"/>
      <c r="II224" s="12"/>
      <c r="IJ224" s="12"/>
      <c r="IK224" s="12"/>
      <c r="IL224" s="12"/>
      <c r="IM224" s="12"/>
      <c r="IN224" s="12"/>
      <c r="IO224" s="12"/>
      <c r="IP224" s="12"/>
      <c r="IQ224" s="12"/>
      <c r="IR224" s="12"/>
      <c r="IS224" s="12"/>
      <c r="IT224" s="12"/>
      <c r="IU224" s="12"/>
      <c r="IV224" s="12"/>
      <c r="IW224" s="12"/>
      <c r="IX224" s="12"/>
      <c r="IY224" s="12"/>
      <c r="IZ224" s="12"/>
      <c r="JA224" s="12"/>
      <c r="JB224" s="12"/>
      <c r="JC224" s="12"/>
      <c r="JD224" s="12"/>
      <c r="JE224" s="12"/>
      <c r="JF224" s="12"/>
      <c r="JG224" s="12"/>
      <c r="JH224" s="12"/>
      <c r="JI224" s="12"/>
      <c r="JJ224" s="12"/>
      <c r="JK224" s="12"/>
      <c r="JL224" s="12"/>
      <c r="JM224" s="12"/>
      <c r="JN224" s="12"/>
      <c r="JO224" s="12"/>
      <c r="JP224" s="12"/>
      <c r="JQ224" s="12"/>
      <c r="JR224" s="12"/>
      <c r="JS224" s="12"/>
      <c r="JT224" s="12"/>
      <c r="JU224" s="12"/>
      <c r="JV224" s="12"/>
      <c r="JW224" s="12"/>
      <c r="JX224" s="12"/>
      <c r="JY224" s="12"/>
      <c r="JZ224" s="12"/>
      <c r="KA224" s="12"/>
      <c r="KB224" s="12"/>
      <c r="KC224" s="12"/>
      <c r="KD224" s="12"/>
      <c r="KE224" s="12"/>
      <c r="KF224" s="12"/>
      <c r="KG224" s="12"/>
      <c r="KH224" s="12"/>
      <c r="KI224" s="12"/>
      <c r="KJ224" s="12"/>
      <c r="KK224" s="12"/>
      <c r="KL224" s="12"/>
      <c r="KM224" s="12"/>
      <c r="KN224" s="12"/>
      <c r="KO224" s="12"/>
      <c r="KP224" s="12"/>
      <c r="KQ224" s="12"/>
      <c r="KR224" s="12"/>
      <c r="KS224" s="12"/>
      <c r="KT224" s="12"/>
      <c r="KU224" s="12"/>
      <c r="KV224" s="12"/>
      <c r="KW224" s="12"/>
      <c r="KX224" s="12"/>
      <c r="KY224" s="12"/>
      <c r="KZ224" s="12"/>
      <c r="LA224" s="12"/>
      <c r="LB224" s="12"/>
      <c r="LC224" s="12"/>
      <c r="LD224" s="12"/>
      <c r="LE224" s="12"/>
      <c r="LF224" s="12"/>
      <c r="LG224" s="12"/>
      <c r="LH224" s="12"/>
      <c r="LI224" s="12"/>
      <c r="LJ224" s="12"/>
      <c r="LK224" s="12"/>
      <c r="LL224" s="12"/>
      <c r="LM224" s="12"/>
      <c r="LN224" s="12"/>
      <c r="LO224" s="12"/>
      <c r="LP224" s="12"/>
      <c r="LQ224" s="12"/>
      <c r="LR224" s="12"/>
      <c r="LS224" s="12"/>
      <c r="LT224" s="12"/>
      <c r="LU224" s="12"/>
      <c r="LV224" s="12"/>
      <c r="LW224" s="12"/>
      <c r="LX224" s="12"/>
      <c r="LY224" s="12"/>
      <c r="LZ224" s="12"/>
      <c r="MA224" s="12"/>
      <c r="MB224" s="12"/>
      <c r="MC224" s="12"/>
      <c r="MD224" s="12"/>
      <c r="ME224" s="12"/>
      <c r="MF224" s="12"/>
      <c r="MG224" s="12"/>
      <c r="MH224" s="12"/>
      <c r="MI224" s="12"/>
      <c r="MJ224" s="12"/>
      <c r="MK224" s="12"/>
      <c r="ML224" s="12"/>
      <c r="MM224" s="12"/>
      <c r="MN224" s="12"/>
      <c r="MO224" s="12"/>
      <c r="MP224" s="12"/>
      <c r="MQ224" s="12"/>
      <c r="MR224" s="12"/>
      <c r="MS224" s="12"/>
      <c r="MT224" s="12"/>
      <c r="MU224" s="12"/>
      <c r="MV224" s="12"/>
      <c r="MW224" s="12"/>
      <c r="MX224" s="12"/>
      <c r="MY224" s="12"/>
      <c r="MZ224" s="12"/>
      <c r="NA224" s="12"/>
      <c r="NB224" s="12"/>
      <c r="NC224" s="12"/>
      <c r="ND224" s="12"/>
      <c r="NE224" s="12"/>
      <c r="NF224" s="12"/>
      <c r="NG224" s="12"/>
      <c r="NH224" s="12"/>
      <c r="NI224" s="12"/>
      <c r="NJ224" s="12"/>
      <c r="NK224" s="12"/>
      <c r="NL224" s="12"/>
      <c r="NM224" s="12"/>
      <c r="NN224" s="12"/>
      <c r="NO224" s="12"/>
      <c r="NP224" s="12"/>
      <c r="NQ224" s="12"/>
      <c r="NR224" s="12"/>
      <c r="NS224" s="12"/>
      <c r="NT224" s="12"/>
      <c r="NU224" s="12"/>
      <c r="NV224" s="12"/>
      <c r="NW224" s="12"/>
      <c r="NX224" s="12"/>
      <c r="NY224" s="12"/>
      <c r="NZ224" s="12"/>
      <c r="OA224" s="12"/>
      <c r="OB224" s="12"/>
      <c r="OC224" s="12"/>
      <c r="OD224" s="12"/>
      <c r="OE224" s="12"/>
      <c r="OF224" s="12"/>
      <c r="OG224" s="12"/>
      <c r="OH224" s="12"/>
      <c r="OI224" s="12"/>
      <c r="OJ224" s="12"/>
      <c r="OK224" s="12"/>
      <c r="OL224" s="12"/>
      <c r="OM224" s="12"/>
      <c r="ON224" s="12"/>
      <c r="OO224" s="12"/>
      <c r="OP224" s="12"/>
      <c r="OQ224" s="12"/>
      <c r="OR224" s="12"/>
      <c r="OS224" s="12"/>
      <c r="OT224" s="12"/>
      <c r="OU224" s="12"/>
      <c r="OV224" s="12"/>
      <c r="OW224" s="12"/>
      <c r="OX224" s="12"/>
      <c r="OY224" s="12"/>
      <c r="OZ224" s="12"/>
      <c r="PA224" s="12"/>
      <c r="PB224" s="12"/>
      <c r="PC224" s="12"/>
      <c r="PD224" s="12"/>
      <c r="PE224" s="12"/>
      <c r="PF224" s="12"/>
      <c r="PG224" s="12"/>
      <c r="PH224" s="12"/>
      <c r="PI224" s="12"/>
      <c r="PJ224" s="12"/>
      <c r="PK224" s="12"/>
      <c r="PL224" s="12"/>
      <c r="PM224" s="12"/>
      <c r="PN224" s="12"/>
      <c r="PO224" s="12"/>
      <c r="PP224" s="12"/>
      <c r="PQ224" s="12"/>
      <c r="PR224" s="12"/>
      <c r="PS224" s="12"/>
      <c r="PT224" s="12"/>
      <c r="PU224" s="12"/>
      <c r="PV224" s="12"/>
      <c r="PW224" s="12"/>
      <c r="PX224" s="12"/>
      <c r="PY224" s="12"/>
      <c r="PZ224" s="12"/>
      <c r="QA224" s="12"/>
      <c r="QB224" s="12"/>
      <c r="QC224" s="12"/>
      <c r="QD224" s="12"/>
      <c r="QE224" s="12"/>
      <c r="QF224" s="12"/>
      <c r="QG224" s="12"/>
      <c r="QH224" s="12"/>
      <c r="QI224" s="12"/>
      <c r="QJ224" s="12"/>
      <c r="QK224" s="12"/>
      <c r="QL224" s="12"/>
      <c r="QM224" s="12"/>
      <c r="QN224" s="12"/>
      <c r="QO224" s="12"/>
      <c r="QP224" s="12"/>
      <c r="QQ224" s="12"/>
      <c r="QR224" s="12"/>
      <c r="QS224" s="12"/>
      <c r="QT224" s="12"/>
      <c r="QU224" s="12"/>
      <c r="QV224" s="12"/>
      <c r="QW224" s="12"/>
      <c r="QX224" s="12"/>
      <c r="QY224" s="12"/>
      <c r="QZ224" s="12"/>
      <c r="RA224" s="12"/>
      <c r="RB224" s="12"/>
      <c r="RC224" s="12"/>
      <c r="RD224" s="12"/>
      <c r="RE224" s="12"/>
      <c r="RF224" s="12"/>
      <c r="RG224" s="12"/>
      <c r="RH224" s="12"/>
      <c r="RI224" s="12"/>
      <c r="RJ224" s="12"/>
      <c r="RK224" s="12"/>
      <c r="RL224" s="12"/>
      <c r="RM224" s="12"/>
      <c r="RN224" s="12"/>
      <c r="RO224" s="12"/>
      <c r="RP224" s="12"/>
      <c r="RQ224" s="12"/>
      <c r="RR224" s="12"/>
      <c r="RS224" s="12"/>
      <c r="RT224" s="12"/>
      <c r="RU224" s="12"/>
      <c r="RV224" s="12"/>
      <c r="RW224" s="12"/>
      <c r="RX224" s="12"/>
      <c r="RY224" s="12"/>
      <c r="RZ224" s="12"/>
      <c r="SA224" s="12"/>
      <c r="SB224" s="12"/>
      <c r="SC224" s="12"/>
      <c r="SD224" s="12"/>
      <c r="SE224" s="12"/>
      <c r="SF224" s="12"/>
      <c r="SG224" s="12"/>
      <c r="SH224" s="12"/>
      <c r="SI224" s="12"/>
      <c r="SJ224" s="12"/>
      <c r="SK224" s="12"/>
      <c r="SL224" s="12"/>
      <c r="SM224" s="12"/>
      <c r="SN224" s="12"/>
      <c r="SO224" s="12"/>
      <c r="SP224" s="12"/>
      <c r="SQ224" s="12"/>
      <c r="SR224" s="12"/>
      <c r="SS224" s="12"/>
      <c r="ST224" s="12"/>
      <c r="SU224" s="12"/>
      <c r="SV224" s="12"/>
      <c r="SW224" s="12"/>
      <c r="SX224" s="12"/>
      <c r="SY224" s="12"/>
      <c r="SZ224" s="12"/>
      <c r="TA224" s="12"/>
      <c r="TB224" s="12"/>
      <c r="TC224" s="12"/>
      <c r="TD224" s="12"/>
      <c r="TE224" s="12"/>
      <c r="TF224" s="12"/>
      <c r="TG224" s="12"/>
      <c r="TH224" s="12"/>
      <c r="TI224" s="12"/>
      <c r="TJ224" s="12"/>
      <c r="TK224" s="12"/>
      <c r="TL224" s="12"/>
      <c r="TM224" s="12"/>
      <c r="TN224" s="12"/>
      <c r="TO224" s="12"/>
      <c r="TP224" s="12"/>
      <c r="TQ224" s="12"/>
      <c r="TR224" s="12"/>
      <c r="TS224" s="12"/>
      <c r="TT224" s="12"/>
      <c r="TU224" s="12"/>
      <c r="TV224" s="12"/>
      <c r="TW224" s="12"/>
      <c r="TX224" s="12"/>
      <c r="TY224" s="12"/>
      <c r="TZ224" s="12"/>
      <c r="UA224" s="12"/>
      <c r="UB224" s="12"/>
      <c r="UC224" s="12"/>
      <c r="UD224" s="12"/>
      <c r="UE224" s="12"/>
      <c r="UF224" s="12"/>
      <c r="UG224" s="12"/>
      <c r="UH224" s="12"/>
      <c r="UI224" s="12"/>
      <c r="UJ224" s="12"/>
      <c r="UK224" s="12"/>
      <c r="UL224" s="12"/>
      <c r="UM224" s="12"/>
      <c r="UN224" s="12"/>
      <c r="UO224" s="12"/>
      <c r="UP224" s="12"/>
      <c r="UQ224" s="12"/>
      <c r="UR224" s="12"/>
      <c r="US224" s="12"/>
      <c r="UT224" s="12"/>
      <c r="UU224" s="12"/>
      <c r="UV224" s="12"/>
      <c r="UW224" s="12"/>
      <c r="UX224" s="12"/>
      <c r="UY224" s="12"/>
      <c r="UZ224" s="12"/>
      <c r="VA224" s="12"/>
      <c r="VB224" s="12"/>
      <c r="VC224" s="12"/>
      <c r="VD224" s="12"/>
      <c r="VE224" s="12"/>
      <c r="VF224" s="12"/>
      <c r="VG224" s="12"/>
      <c r="VH224" s="12"/>
      <c r="VI224" s="12"/>
      <c r="VJ224" s="12"/>
      <c r="VK224" s="12"/>
      <c r="VL224" s="12"/>
      <c r="VM224" s="12"/>
      <c r="VN224" s="12"/>
      <c r="VO224" s="12"/>
      <c r="VP224" s="12"/>
      <c r="VQ224" s="12"/>
      <c r="VR224" s="12"/>
      <c r="VS224" s="12"/>
      <c r="VT224" s="12"/>
      <c r="VU224" s="12"/>
      <c r="VV224" s="12"/>
      <c r="VW224" s="12"/>
      <c r="VX224" s="12"/>
      <c r="VY224" s="12"/>
      <c r="VZ224" s="12"/>
      <c r="WA224" s="12"/>
      <c r="WB224" s="12"/>
      <c r="WC224" s="12"/>
      <c r="WD224" s="12"/>
      <c r="WE224" s="12"/>
      <c r="WF224" s="12"/>
      <c r="WG224" s="12"/>
      <c r="WH224" s="12"/>
      <c r="WI224" s="12"/>
      <c r="WJ224" s="12"/>
      <c r="WK224" s="12"/>
      <c r="WL224" s="12"/>
      <c r="WM224" s="12"/>
      <c r="WN224" s="12"/>
      <c r="WO224" s="12"/>
      <c r="WP224" s="12"/>
      <c r="WQ224" s="12"/>
      <c r="WR224" s="12"/>
      <c r="WS224" s="12"/>
      <c r="WT224" s="12"/>
      <c r="WU224" s="12"/>
      <c r="WV224" s="12"/>
      <c r="WW224" s="12"/>
      <c r="WX224" s="12"/>
      <c r="WY224" s="12"/>
      <c r="WZ224" s="12"/>
      <c r="XA224" s="12"/>
      <c r="XB224" s="12"/>
      <c r="XC224" s="12"/>
      <c r="XD224" s="12"/>
      <c r="XE224" s="12"/>
      <c r="XF224" s="12"/>
      <c r="XG224" s="12"/>
      <c r="XH224" s="12"/>
      <c r="XI224" s="12"/>
      <c r="XJ224" s="12"/>
      <c r="XK224" s="12"/>
      <c r="XL224" s="12"/>
      <c r="XM224" s="12"/>
      <c r="XN224" s="12"/>
      <c r="XO224" s="12"/>
      <c r="XP224" s="12"/>
      <c r="XQ224" s="12"/>
      <c r="XR224" s="12"/>
      <c r="XS224" s="12"/>
      <c r="XT224" s="12"/>
      <c r="XU224" s="12"/>
      <c r="XV224" s="12"/>
      <c r="XW224" s="12"/>
      <c r="XX224" s="12"/>
      <c r="XY224" s="12"/>
      <c r="XZ224" s="12"/>
      <c r="YA224" s="12"/>
      <c r="YB224" s="12"/>
      <c r="YC224" s="12"/>
      <c r="YD224" s="12"/>
      <c r="YE224" s="12"/>
      <c r="YF224" s="12"/>
      <c r="YG224" s="12"/>
      <c r="YH224" s="12"/>
      <c r="YI224" s="12"/>
      <c r="YJ224" s="12"/>
      <c r="YK224" s="12"/>
      <c r="YL224" s="12"/>
      <c r="YM224" s="12"/>
      <c r="YN224" s="12"/>
      <c r="YO224" s="12"/>
      <c r="YP224" s="12"/>
      <c r="YQ224" s="12"/>
      <c r="YR224" s="12"/>
      <c r="YS224" s="12"/>
      <c r="YT224" s="12"/>
      <c r="YU224" s="12"/>
      <c r="YV224" s="12"/>
      <c r="YW224" s="12"/>
      <c r="YX224" s="12"/>
      <c r="YY224" s="12"/>
      <c r="YZ224" s="12"/>
      <c r="ZA224" s="12"/>
      <c r="ZB224" s="12"/>
      <c r="ZC224" s="12"/>
      <c r="ZD224" s="12"/>
      <c r="ZE224" s="12"/>
      <c r="ZF224" s="12"/>
      <c r="ZG224" s="12"/>
      <c r="ZH224" s="12"/>
      <c r="ZI224" s="12"/>
      <c r="ZJ224" s="12"/>
      <c r="ZK224" s="12"/>
      <c r="ZL224" s="12"/>
      <c r="ZM224" s="12"/>
      <c r="ZN224" s="12"/>
      <c r="ZO224" s="12"/>
      <c r="ZP224" s="12"/>
      <c r="ZQ224" s="12"/>
      <c r="ZR224" s="12"/>
      <c r="ZS224" s="12"/>
      <c r="ZT224" s="12"/>
      <c r="ZU224" s="12"/>
      <c r="ZV224" s="12"/>
      <c r="ZW224" s="12"/>
      <c r="ZX224" s="12"/>
      <c r="ZY224" s="12"/>
      <c r="ZZ224" s="12"/>
      <c r="AAA224" s="12"/>
      <c r="AAB224" s="12"/>
      <c r="AAC224" s="12"/>
      <c r="AAD224" s="12"/>
      <c r="AAE224" s="12"/>
      <c r="AAF224" s="12"/>
      <c r="AAG224" s="12"/>
      <c r="AAH224" s="12"/>
      <c r="AAI224" s="12"/>
      <c r="AAJ224" s="12"/>
      <c r="AAK224" s="12"/>
      <c r="AAL224" s="12"/>
      <c r="AAM224" s="12"/>
      <c r="AAN224" s="12"/>
      <c r="AAO224" s="12"/>
      <c r="AAP224" s="12"/>
      <c r="AAQ224" s="12"/>
      <c r="AAR224" s="12"/>
      <c r="AAS224" s="12"/>
      <c r="AAT224" s="12"/>
      <c r="AAU224" s="12"/>
      <c r="AAV224" s="12"/>
      <c r="AAW224" s="12"/>
      <c r="AAX224" s="12"/>
      <c r="AAY224" s="12"/>
      <c r="AAZ224" s="12"/>
      <c r="ABA224" s="12"/>
      <c r="ABB224" s="12"/>
      <c r="ABC224" s="12"/>
      <c r="ABD224" s="12"/>
      <c r="ABE224" s="12"/>
      <c r="ABF224" s="12"/>
      <c r="ABG224" s="12"/>
      <c r="ABH224" s="12"/>
      <c r="ABI224" s="12"/>
      <c r="ABJ224" s="12"/>
      <c r="ABK224" s="12"/>
      <c r="ABL224" s="12"/>
      <c r="ABM224" s="12"/>
      <c r="ABN224" s="12"/>
      <c r="ABO224" s="12"/>
      <c r="ABP224" s="12"/>
      <c r="ABQ224" s="12"/>
      <c r="ABR224" s="12"/>
      <c r="ABS224" s="12"/>
      <c r="ABT224" s="12"/>
      <c r="ABU224" s="12"/>
      <c r="ABV224" s="12"/>
      <c r="ABW224" s="12"/>
      <c r="ABX224" s="12"/>
      <c r="ABY224" s="12"/>
      <c r="ABZ224" s="12"/>
      <c r="ACA224" s="12"/>
      <c r="ACB224" s="12"/>
      <c r="ACC224" s="12"/>
      <c r="ACD224" s="12"/>
      <c r="ACE224" s="12"/>
      <c r="ACF224" s="12"/>
      <c r="ACG224" s="12"/>
      <c r="ACH224" s="12"/>
      <c r="ACI224" s="12"/>
      <c r="ACJ224" s="12"/>
      <c r="ACK224" s="12"/>
      <c r="ACL224" s="12"/>
      <c r="ACM224" s="12"/>
      <c r="ACN224" s="12"/>
      <c r="ACO224" s="12"/>
      <c r="ACP224" s="12"/>
      <c r="ACQ224" s="12"/>
      <c r="ACR224" s="12"/>
      <c r="ACS224" s="12"/>
      <c r="ACT224" s="12"/>
      <c r="ACU224" s="12"/>
      <c r="ACV224" s="12"/>
      <c r="ACW224" s="12"/>
      <c r="ACX224" s="12"/>
      <c r="ACY224" s="12"/>
      <c r="ACZ224" s="12"/>
      <c r="ADA224" s="12"/>
      <c r="ADB224" s="12"/>
      <c r="ADC224" s="12"/>
      <c r="ADD224" s="12"/>
      <c r="ADE224" s="12"/>
      <c r="ADF224" s="12"/>
      <c r="ADG224" s="12"/>
      <c r="ADH224" s="12"/>
      <c r="ADI224" s="12"/>
      <c r="ADJ224" s="12"/>
      <c r="ADK224" s="12"/>
      <c r="ADL224" s="12"/>
      <c r="ADM224" s="12"/>
      <c r="ADN224" s="12"/>
      <c r="ADO224" s="12"/>
      <c r="ADP224" s="12"/>
      <c r="ADQ224" s="12"/>
      <c r="ADR224" s="12"/>
      <c r="ADS224" s="12"/>
      <c r="ADT224" s="12"/>
      <c r="ADU224" s="12"/>
      <c r="ADV224" s="12"/>
      <c r="ADW224" s="12"/>
      <c r="ADX224" s="12"/>
      <c r="ADY224" s="12"/>
      <c r="ADZ224" s="12"/>
      <c r="AEA224" s="12"/>
      <c r="AEB224" s="12"/>
      <c r="AEC224" s="12"/>
      <c r="AED224" s="12"/>
      <c r="AEE224" s="12"/>
      <c r="AEF224" s="12"/>
      <c r="AEG224" s="12"/>
      <c r="AEH224" s="12"/>
      <c r="AEI224" s="12"/>
      <c r="AEJ224" s="12"/>
      <c r="AEK224" s="12"/>
      <c r="AEL224" s="12"/>
      <c r="AEM224" s="12"/>
      <c r="AEN224" s="12"/>
      <c r="AEO224" s="12"/>
      <c r="AEP224" s="12"/>
      <c r="AEQ224" s="12"/>
      <c r="AER224" s="12"/>
      <c r="AES224" s="12"/>
      <c r="AET224" s="12"/>
      <c r="AEU224" s="12"/>
      <c r="AEV224" s="12"/>
      <c r="AEW224" s="12"/>
      <c r="AEX224" s="12"/>
      <c r="AEY224" s="12"/>
      <c r="AEZ224" s="12"/>
      <c r="AFA224" s="12"/>
      <c r="AFB224" s="12"/>
      <c r="AFC224" s="12"/>
      <c r="AFD224" s="12"/>
      <c r="AFE224" s="12"/>
      <c r="AFF224" s="12"/>
      <c r="AFG224" s="12"/>
      <c r="AFH224" s="12"/>
      <c r="AFI224" s="12"/>
      <c r="AFJ224" s="12"/>
      <c r="AFK224" s="12"/>
      <c r="AFL224" s="12"/>
      <c r="AFM224" s="12"/>
      <c r="AFN224" s="12"/>
      <c r="AFO224" s="12"/>
      <c r="AFP224" s="12"/>
      <c r="AFQ224" s="12"/>
      <c r="AFR224" s="12"/>
      <c r="AFS224" s="12"/>
      <c r="AFT224" s="12"/>
      <c r="AFU224" s="12"/>
      <c r="AFV224" s="12"/>
      <c r="AFW224" s="12"/>
      <c r="AFX224" s="12"/>
      <c r="AFY224" s="12"/>
      <c r="AFZ224" s="12"/>
      <c r="AGA224" s="12"/>
      <c r="AGB224" s="12"/>
      <c r="AGC224" s="12"/>
      <c r="AGD224" s="12"/>
      <c r="AGE224" s="12"/>
      <c r="AGF224" s="12"/>
      <c r="AGG224" s="12"/>
      <c r="AGH224" s="12"/>
      <c r="AGI224" s="12"/>
      <c r="AGJ224" s="12"/>
      <c r="AGK224" s="12"/>
      <c r="AGL224" s="12"/>
      <c r="AGM224" s="12"/>
      <c r="AGN224" s="12"/>
      <c r="AGO224" s="12"/>
      <c r="AGP224" s="12"/>
      <c r="AGQ224" s="12"/>
      <c r="AGR224" s="12"/>
      <c r="AGS224" s="12"/>
      <c r="AGT224" s="12"/>
      <c r="AGU224" s="12"/>
      <c r="AGV224" s="12"/>
      <c r="AGW224" s="12"/>
      <c r="AGX224" s="12"/>
      <c r="AGY224" s="12"/>
      <c r="AGZ224" s="12"/>
      <c r="AHA224" s="12"/>
      <c r="AHB224" s="12"/>
      <c r="AHC224" s="12"/>
      <c r="AHD224" s="12"/>
      <c r="AHE224" s="12"/>
      <c r="AHF224" s="12"/>
      <c r="AHG224" s="12"/>
      <c r="AHH224" s="12"/>
      <c r="AHI224" s="12"/>
      <c r="AHJ224" s="12"/>
      <c r="AHK224" s="12"/>
      <c r="AHL224" s="12"/>
      <c r="AHM224" s="12"/>
      <c r="AHN224" s="12"/>
      <c r="AHO224" s="12"/>
      <c r="AHP224" s="12"/>
      <c r="AHQ224" s="12"/>
      <c r="AHR224" s="12"/>
      <c r="AHS224" s="12"/>
      <c r="AHT224" s="12"/>
      <c r="AHU224" s="12"/>
      <c r="AHV224" s="12"/>
      <c r="AHW224" s="12"/>
      <c r="AHX224" s="12"/>
      <c r="AHY224" s="12"/>
      <c r="AHZ224" s="12"/>
      <c r="AIA224" s="12"/>
      <c r="AIB224" s="12"/>
      <c r="AIC224" s="12"/>
      <c r="AID224" s="12"/>
      <c r="AIE224" s="12"/>
      <c r="AIF224" s="12"/>
      <c r="AIG224" s="12"/>
      <c r="AIH224" s="12"/>
      <c r="AII224" s="12"/>
      <c r="AIJ224" s="12"/>
      <c r="AIK224" s="12"/>
      <c r="AIL224" s="12"/>
      <c r="AIM224" s="12"/>
      <c r="AIN224" s="12"/>
      <c r="AIO224" s="12"/>
      <c r="AIP224" s="12"/>
      <c r="AIQ224" s="12"/>
      <c r="AIR224" s="12"/>
      <c r="AIS224" s="12"/>
      <c r="AIT224" s="12"/>
      <c r="AIU224" s="12"/>
      <c r="AIV224" s="12"/>
      <c r="AIW224" s="12"/>
      <c r="AIX224" s="12"/>
      <c r="AIY224" s="12"/>
      <c r="AIZ224" s="12"/>
      <c r="AJA224" s="12"/>
      <c r="AJB224" s="12"/>
      <c r="AJC224" s="12"/>
      <c r="AJD224" s="12"/>
      <c r="AJE224" s="12"/>
      <c r="AJF224" s="12"/>
      <c r="AJG224" s="12"/>
      <c r="AJH224" s="12"/>
      <c r="AJI224" s="12"/>
      <c r="AJJ224" s="12"/>
      <c r="AJK224" s="12"/>
      <c r="AJL224" s="12"/>
      <c r="AJM224" s="12"/>
      <c r="AJN224" s="12"/>
      <c r="AJO224" s="12"/>
      <c r="AJP224" s="12"/>
      <c r="AJQ224" s="12"/>
      <c r="AJR224" s="12"/>
      <c r="AJS224" s="12"/>
      <c r="AJT224" s="12"/>
      <c r="AJU224" s="12"/>
      <c r="AJV224" s="12"/>
      <c r="AJW224" s="12"/>
      <c r="AJX224" s="12"/>
      <c r="AJY224" s="12"/>
      <c r="AJZ224" s="12"/>
      <c r="AKA224" s="12"/>
      <c r="AKB224" s="12"/>
      <c r="AKC224" s="12"/>
      <c r="AKD224" s="12"/>
      <c r="AKE224" s="12"/>
      <c r="AKF224" s="12"/>
      <c r="AKG224" s="12"/>
      <c r="AKH224" s="12"/>
      <c r="AKI224" s="12"/>
      <c r="AKJ224" s="12"/>
      <c r="AKK224" s="12"/>
      <c r="AKL224" s="12"/>
      <c r="AKM224" s="12"/>
      <c r="AKN224" s="12"/>
      <c r="AKO224" s="12"/>
      <c r="AKP224" s="12"/>
      <c r="AKQ224" s="12"/>
      <c r="AKR224" s="12"/>
      <c r="AKS224" s="12"/>
      <c r="AKT224" s="12"/>
      <c r="AKU224" s="12"/>
      <c r="AKV224" s="12"/>
      <c r="AKW224" s="12"/>
      <c r="AKX224" s="12"/>
      <c r="AKY224" s="12"/>
      <c r="AKZ224" s="12"/>
      <c r="ALA224" s="12"/>
      <c r="ALB224" s="12"/>
      <c r="ALC224" s="12"/>
      <c r="ALD224" s="12"/>
      <c r="ALE224" s="12"/>
      <c r="ALF224" s="12"/>
      <c r="ALG224" s="12"/>
      <c r="ALH224" s="12"/>
      <c r="ALI224" s="12"/>
      <c r="ALJ224" s="12"/>
      <c r="ALK224" s="12"/>
      <c r="ALL224" s="12"/>
      <c r="ALM224" s="12"/>
      <c r="ALN224" s="12"/>
      <c r="ALO224" s="12"/>
      <c r="ALP224" s="12"/>
      <c r="ALQ224" s="12"/>
      <c r="ALR224" s="12"/>
      <c r="ALS224" s="12"/>
      <c r="ALT224" s="12"/>
      <c r="ALU224" s="12"/>
      <c r="ALV224" s="12"/>
      <c r="ALW224" s="12"/>
      <c r="ALX224" s="12"/>
      <c r="ALY224" s="12"/>
      <c r="ALZ224" s="12"/>
      <c r="AMA224" s="12"/>
      <c r="AMB224" s="12"/>
      <c r="AMC224" s="12"/>
      <c r="AMD224" s="12"/>
      <c r="AME224" s="12"/>
      <c r="AMF224" s="12"/>
      <c r="AMG224" s="12"/>
      <c r="AMH224" s="12"/>
      <c r="AMI224" s="12"/>
    </row>
    <row r="225" spans="1:1023" s="13" customFormat="1" ht="25.5" x14ac:dyDescent="0.2">
      <c r="A225" s="12"/>
      <c r="B225" s="93">
        <v>87263</v>
      </c>
      <c r="C225" s="72" t="s">
        <v>167</v>
      </c>
      <c r="D225" s="148" t="s">
        <v>339</v>
      </c>
      <c r="E225" s="172" t="s">
        <v>1124</v>
      </c>
      <c r="F225" s="37">
        <v>396.01</v>
      </c>
      <c r="G225" s="205" t="s">
        <v>138</v>
      </c>
      <c r="H225" s="37">
        <v>95.21</v>
      </c>
      <c r="I225" s="279">
        <v>12.43</v>
      </c>
      <c r="J225" s="6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c r="AQ225" s="12"/>
      <c r="AR225" s="12"/>
      <c r="AS225" s="12"/>
      <c r="AT225" s="12"/>
      <c r="AU225" s="12"/>
      <c r="AV225" s="12"/>
      <c r="AW225" s="12"/>
      <c r="AX225" s="12"/>
      <c r="AY225" s="12"/>
      <c r="AZ225" s="12"/>
      <c r="BA225" s="12"/>
      <c r="BB225" s="12"/>
      <c r="BC225" s="12"/>
      <c r="BD225" s="12"/>
      <c r="BE225" s="12"/>
      <c r="BF225" s="12"/>
      <c r="BG225" s="12"/>
      <c r="BH225" s="12"/>
      <c r="BI225" s="12"/>
      <c r="BJ225" s="12"/>
      <c r="BK225" s="12"/>
      <c r="BL225" s="12"/>
      <c r="BM225" s="12"/>
      <c r="BN225" s="12"/>
      <c r="BO225" s="12"/>
      <c r="BP225" s="12"/>
      <c r="BQ225" s="12"/>
      <c r="BR225" s="12"/>
      <c r="BS225" s="12"/>
      <c r="BT225" s="12"/>
      <c r="BU225" s="12"/>
      <c r="BV225" s="12"/>
      <c r="BW225" s="12"/>
      <c r="BX225" s="12"/>
      <c r="BY225" s="12"/>
      <c r="BZ225" s="12"/>
      <c r="CA225" s="12"/>
      <c r="CB225" s="12"/>
      <c r="CC225" s="12"/>
      <c r="CD225" s="12"/>
      <c r="CE225" s="12"/>
      <c r="CF225" s="12"/>
      <c r="CG225" s="12"/>
      <c r="CH225" s="12"/>
      <c r="CI225" s="12"/>
      <c r="CJ225" s="12"/>
      <c r="CK225" s="12"/>
      <c r="CL225" s="12"/>
      <c r="CM225" s="12"/>
      <c r="CN225" s="12"/>
      <c r="CO225" s="12"/>
      <c r="CP225" s="12"/>
      <c r="CQ225" s="12"/>
      <c r="CR225" s="12"/>
      <c r="CS225" s="12"/>
      <c r="CT225" s="12"/>
      <c r="CU225" s="12"/>
      <c r="CV225" s="12"/>
      <c r="CW225" s="12"/>
      <c r="CX225" s="12"/>
      <c r="CY225" s="12"/>
      <c r="CZ225" s="12"/>
      <c r="DA225" s="12"/>
      <c r="DB225" s="12"/>
      <c r="DC225" s="12"/>
      <c r="DD225" s="12"/>
      <c r="DE225" s="12"/>
      <c r="DF225" s="12"/>
      <c r="DG225" s="12"/>
      <c r="DH225" s="12"/>
      <c r="DI225" s="12"/>
      <c r="DJ225" s="12"/>
      <c r="DK225" s="12"/>
      <c r="DL225" s="12"/>
      <c r="DM225" s="12"/>
      <c r="DN225" s="12"/>
      <c r="DO225" s="12"/>
      <c r="DP225" s="12"/>
      <c r="DQ225" s="12"/>
      <c r="DR225" s="12"/>
      <c r="DS225" s="12"/>
      <c r="DT225" s="12"/>
      <c r="DU225" s="12"/>
      <c r="DV225" s="12"/>
      <c r="DW225" s="12"/>
      <c r="DX225" s="12"/>
      <c r="DY225" s="12"/>
      <c r="DZ225" s="12"/>
      <c r="EA225" s="12"/>
      <c r="EB225" s="12"/>
      <c r="EC225" s="12"/>
      <c r="ED225" s="12"/>
      <c r="EE225" s="12"/>
      <c r="EF225" s="12"/>
      <c r="EG225" s="12"/>
      <c r="EH225" s="12"/>
      <c r="EI225" s="12"/>
      <c r="EJ225" s="12"/>
      <c r="EK225" s="12"/>
      <c r="EL225" s="12"/>
      <c r="EM225" s="12"/>
      <c r="EN225" s="12"/>
      <c r="EO225" s="12"/>
      <c r="EP225" s="12"/>
      <c r="EQ225" s="12"/>
      <c r="ER225" s="12"/>
      <c r="ES225" s="12"/>
      <c r="ET225" s="12"/>
      <c r="EU225" s="12"/>
      <c r="EV225" s="12"/>
      <c r="EW225" s="12"/>
      <c r="EX225" s="12"/>
      <c r="EY225" s="12"/>
      <c r="EZ225" s="12"/>
      <c r="FA225" s="12"/>
      <c r="FB225" s="12"/>
      <c r="FC225" s="12"/>
      <c r="FD225" s="12"/>
      <c r="FE225" s="12"/>
      <c r="FF225" s="12"/>
      <c r="FG225" s="12"/>
      <c r="FH225" s="12"/>
      <c r="FI225" s="12"/>
      <c r="FJ225" s="12"/>
      <c r="FK225" s="12"/>
      <c r="FL225" s="12"/>
      <c r="FM225" s="12"/>
      <c r="FN225" s="12"/>
      <c r="FO225" s="12"/>
      <c r="FP225" s="12"/>
      <c r="FQ225" s="12"/>
      <c r="FR225" s="12"/>
      <c r="FS225" s="12"/>
      <c r="FT225" s="12"/>
      <c r="FU225" s="12"/>
      <c r="FV225" s="12"/>
      <c r="FW225" s="12"/>
      <c r="FX225" s="12"/>
      <c r="FY225" s="12"/>
      <c r="FZ225" s="12"/>
      <c r="GA225" s="12"/>
      <c r="GB225" s="12"/>
      <c r="GC225" s="12"/>
      <c r="GD225" s="12"/>
      <c r="GE225" s="12"/>
      <c r="GF225" s="12"/>
      <c r="GG225" s="12"/>
      <c r="GH225" s="12"/>
      <c r="GI225" s="12"/>
      <c r="GJ225" s="12"/>
      <c r="GK225" s="12"/>
      <c r="GL225" s="12"/>
      <c r="GM225" s="12"/>
      <c r="GN225" s="12"/>
      <c r="GO225" s="12"/>
      <c r="GP225" s="12"/>
      <c r="GQ225" s="12"/>
      <c r="GR225" s="12"/>
      <c r="GS225" s="12"/>
      <c r="GT225" s="12"/>
      <c r="GU225" s="12"/>
      <c r="GV225" s="12"/>
      <c r="GW225" s="12"/>
      <c r="GX225" s="12"/>
      <c r="GY225" s="12"/>
      <c r="GZ225" s="12"/>
      <c r="HA225" s="12"/>
      <c r="HB225" s="12"/>
      <c r="HC225" s="12"/>
      <c r="HD225" s="12"/>
      <c r="HE225" s="12"/>
      <c r="HF225" s="12"/>
      <c r="HG225" s="12"/>
      <c r="HH225" s="12"/>
      <c r="HI225" s="12"/>
      <c r="HJ225" s="12"/>
      <c r="HK225" s="12"/>
      <c r="HL225" s="12"/>
      <c r="HM225" s="12"/>
      <c r="HN225" s="12"/>
      <c r="HO225" s="12"/>
      <c r="HP225" s="12"/>
      <c r="HQ225" s="12"/>
      <c r="HR225" s="12"/>
      <c r="HS225" s="12"/>
      <c r="HT225" s="12"/>
      <c r="HU225" s="12"/>
      <c r="HV225" s="12"/>
      <c r="HW225" s="12"/>
      <c r="HX225" s="12"/>
      <c r="HY225" s="12"/>
      <c r="HZ225" s="12"/>
      <c r="IA225" s="12"/>
      <c r="IB225" s="12"/>
      <c r="IC225" s="12"/>
      <c r="ID225" s="12"/>
      <c r="IE225" s="12"/>
      <c r="IF225" s="12"/>
      <c r="IG225" s="12"/>
      <c r="IH225" s="12"/>
      <c r="II225" s="12"/>
      <c r="IJ225" s="12"/>
      <c r="IK225" s="12"/>
      <c r="IL225" s="12"/>
      <c r="IM225" s="12"/>
      <c r="IN225" s="12"/>
      <c r="IO225" s="12"/>
      <c r="IP225" s="12"/>
      <c r="IQ225" s="12"/>
      <c r="IR225" s="12"/>
      <c r="IS225" s="12"/>
      <c r="IT225" s="12"/>
      <c r="IU225" s="12"/>
      <c r="IV225" s="12"/>
      <c r="IW225" s="12"/>
      <c r="IX225" s="12"/>
      <c r="IY225" s="12"/>
      <c r="IZ225" s="12"/>
      <c r="JA225" s="12"/>
      <c r="JB225" s="12"/>
      <c r="JC225" s="12"/>
      <c r="JD225" s="12"/>
      <c r="JE225" s="12"/>
      <c r="JF225" s="12"/>
      <c r="JG225" s="12"/>
      <c r="JH225" s="12"/>
      <c r="JI225" s="12"/>
      <c r="JJ225" s="12"/>
      <c r="JK225" s="12"/>
      <c r="JL225" s="12"/>
      <c r="JM225" s="12"/>
      <c r="JN225" s="12"/>
      <c r="JO225" s="12"/>
      <c r="JP225" s="12"/>
      <c r="JQ225" s="12"/>
      <c r="JR225" s="12"/>
      <c r="JS225" s="12"/>
      <c r="JT225" s="12"/>
      <c r="JU225" s="12"/>
      <c r="JV225" s="12"/>
      <c r="JW225" s="12"/>
      <c r="JX225" s="12"/>
      <c r="JY225" s="12"/>
      <c r="JZ225" s="12"/>
      <c r="KA225" s="12"/>
      <c r="KB225" s="12"/>
      <c r="KC225" s="12"/>
      <c r="KD225" s="12"/>
      <c r="KE225" s="12"/>
      <c r="KF225" s="12"/>
      <c r="KG225" s="12"/>
      <c r="KH225" s="12"/>
      <c r="KI225" s="12"/>
      <c r="KJ225" s="12"/>
      <c r="KK225" s="12"/>
      <c r="KL225" s="12"/>
      <c r="KM225" s="12"/>
      <c r="KN225" s="12"/>
      <c r="KO225" s="12"/>
      <c r="KP225" s="12"/>
      <c r="KQ225" s="12"/>
      <c r="KR225" s="12"/>
      <c r="KS225" s="12"/>
      <c r="KT225" s="12"/>
      <c r="KU225" s="12"/>
      <c r="KV225" s="12"/>
      <c r="KW225" s="12"/>
      <c r="KX225" s="12"/>
      <c r="KY225" s="12"/>
      <c r="KZ225" s="12"/>
      <c r="LA225" s="12"/>
      <c r="LB225" s="12"/>
      <c r="LC225" s="12"/>
      <c r="LD225" s="12"/>
      <c r="LE225" s="12"/>
      <c r="LF225" s="12"/>
      <c r="LG225" s="12"/>
      <c r="LH225" s="12"/>
      <c r="LI225" s="12"/>
      <c r="LJ225" s="12"/>
      <c r="LK225" s="12"/>
      <c r="LL225" s="12"/>
      <c r="LM225" s="12"/>
      <c r="LN225" s="12"/>
      <c r="LO225" s="12"/>
      <c r="LP225" s="12"/>
      <c r="LQ225" s="12"/>
      <c r="LR225" s="12"/>
      <c r="LS225" s="12"/>
      <c r="LT225" s="12"/>
      <c r="LU225" s="12"/>
      <c r="LV225" s="12"/>
      <c r="LW225" s="12"/>
      <c r="LX225" s="12"/>
      <c r="LY225" s="12"/>
      <c r="LZ225" s="12"/>
      <c r="MA225" s="12"/>
      <c r="MB225" s="12"/>
      <c r="MC225" s="12"/>
      <c r="MD225" s="12"/>
      <c r="ME225" s="12"/>
      <c r="MF225" s="12"/>
      <c r="MG225" s="12"/>
      <c r="MH225" s="12"/>
      <c r="MI225" s="12"/>
      <c r="MJ225" s="12"/>
      <c r="MK225" s="12"/>
      <c r="ML225" s="12"/>
      <c r="MM225" s="12"/>
      <c r="MN225" s="12"/>
      <c r="MO225" s="12"/>
      <c r="MP225" s="12"/>
      <c r="MQ225" s="12"/>
      <c r="MR225" s="12"/>
      <c r="MS225" s="12"/>
      <c r="MT225" s="12"/>
      <c r="MU225" s="12"/>
      <c r="MV225" s="12"/>
      <c r="MW225" s="12"/>
      <c r="MX225" s="12"/>
      <c r="MY225" s="12"/>
      <c r="MZ225" s="12"/>
      <c r="NA225" s="12"/>
      <c r="NB225" s="12"/>
      <c r="NC225" s="12"/>
      <c r="ND225" s="12"/>
      <c r="NE225" s="12"/>
      <c r="NF225" s="12"/>
      <c r="NG225" s="12"/>
      <c r="NH225" s="12"/>
      <c r="NI225" s="12"/>
      <c r="NJ225" s="12"/>
      <c r="NK225" s="12"/>
      <c r="NL225" s="12"/>
      <c r="NM225" s="12"/>
      <c r="NN225" s="12"/>
      <c r="NO225" s="12"/>
      <c r="NP225" s="12"/>
      <c r="NQ225" s="12"/>
      <c r="NR225" s="12"/>
      <c r="NS225" s="12"/>
      <c r="NT225" s="12"/>
      <c r="NU225" s="12"/>
      <c r="NV225" s="12"/>
      <c r="NW225" s="12"/>
      <c r="NX225" s="12"/>
      <c r="NY225" s="12"/>
      <c r="NZ225" s="12"/>
      <c r="OA225" s="12"/>
      <c r="OB225" s="12"/>
      <c r="OC225" s="12"/>
      <c r="OD225" s="12"/>
      <c r="OE225" s="12"/>
      <c r="OF225" s="12"/>
      <c r="OG225" s="12"/>
      <c r="OH225" s="12"/>
      <c r="OI225" s="12"/>
      <c r="OJ225" s="12"/>
      <c r="OK225" s="12"/>
      <c r="OL225" s="12"/>
      <c r="OM225" s="12"/>
      <c r="ON225" s="12"/>
      <c r="OO225" s="12"/>
      <c r="OP225" s="12"/>
      <c r="OQ225" s="12"/>
      <c r="OR225" s="12"/>
      <c r="OS225" s="12"/>
      <c r="OT225" s="12"/>
      <c r="OU225" s="12"/>
      <c r="OV225" s="12"/>
      <c r="OW225" s="12"/>
      <c r="OX225" s="12"/>
      <c r="OY225" s="12"/>
      <c r="OZ225" s="12"/>
      <c r="PA225" s="12"/>
      <c r="PB225" s="12"/>
      <c r="PC225" s="12"/>
      <c r="PD225" s="12"/>
      <c r="PE225" s="12"/>
      <c r="PF225" s="12"/>
      <c r="PG225" s="12"/>
      <c r="PH225" s="12"/>
      <c r="PI225" s="12"/>
      <c r="PJ225" s="12"/>
      <c r="PK225" s="12"/>
      <c r="PL225" s="12"/>
      <c r="PM225" s="12"/>
      <c r="PN225" s="12"/>
      <c r="PO225" s="12"/>
      <c r="PP225" s="12"/>
      <c r="PQ225" s="12"/>
      <c r="PR225" s="12"/>
      <c r="PS225" s="12"/>
      <c r="PT225" s="12"/>
      <c r="PU225" s="12"/>
      <c r="PV225" s="12"/>
      <c r="PW225" s="12"/>
      <c r="PX225" s="12"/>
      <c r="PY225" s="12"/>
      <c r="PZ225" s="12"/>
      <c r="QA225" s="12"/>
      <c r="QB225" s="12"/>
      <c r="QC225" s="12"/>
      <c r="QD225" s="12"/>
      <c r="QE225" s="12"/>
      <c r="QF225" s="12"/>
      <c r="QG225" s="12"/>
      <c r="QH225" s="12"/>
      <c r="QI225" s="12"/>
      <c r="QJ225" s="12"/>
      <c r="QK225" s="12"/>
      <c r="QL225" s="12"/>
      <c r="QM225" s="12"/>
      <c r="QN225" s="12"/>
      <c r="QO225" s="12"/>
      <c r="QP225" s="12"/>
      <c r="QQ225" s="12"/>
      <c r="QR225" s="12"/>
      <c r="QS225" s="12"/>
      <c r="QT225" s="12"/>
      <c r="QU225" s="12"/>
      <c r="QV225" s="12"/>
      <c r="QW225" s="12"/>
      <c r="QX225" s="12"/>
      <c r="QY225" s="12"/>
      <c r="QZ225" s="12"/>
      <c r="RA225" s="12"/>
      <c r="RB225" s="12"/>
      <c r="RC225" s="12"/>
      <c r="RD225" s="12"/>
      <c r="RE225" s="12"/>
      <c r="RF225" s="12"/>
      <c r="RG225" s="12"/>
      <c r="RH225" s="12"/>
      <c r="RI225" s="12"/>
      <c r="RJ225" s="12"/>
      <c r="RK225" s="12"/>
      <c r="RL225" s="12"/>
      <c r="RM225" s="12"/>
      <c r="RN225" s="12"/>
      <c r="RO225" s="12"/>
      <c r="RP225" s="12"/>
      <c r="RQ225" s="12"/>
      <c r="RR225" s="12"/>
      <c r="RS225" s="12"/>
      <c r="RT225" s="12"/>
      <c r="RU225" s="12"/>
      <c r="RV225" s="12"/>
      <c r="RW225" s="12"/>
      <c r="RX225" s="12"/>
      <c r="RY225" s="12"/>
      <c r="RZ225" s="12"/>
      <c r="SA225" s="12"/>
      <c r="SB225" s="12"/>
      <c r="SC225" s="12"/>
      <c r="SD225" s="12"/>
      <c r="SE225" s="12"/>
      <c r="SF225" s="12"/>
      <c r="SG225" s="12"/>
      <c r="SH225" s="12"/>
      <c r="SI225" s="12"/>
      <c r="SJ225" s="12"/>
      <c r="SK225" s="12"/>
      <c r="SL225" s="12"/>
      <c r="SM225" s="12"/>
      <c r="SN225" s="12"/>
      <c r="SO225" s="12"/>
      <c r="SP225" s="12"/>
      <c r="SQ225" s="12"/>
      <c r="SR225" s="12"/>
      <c r="SS225" s="12"/>
      <c r="ST225" s="12"/>
      <c r="SU225" s="12"/>
      <c r="SV225" s="12"/>
      <c r="SW225" s="12"/>
      <c r="SX225" s="12"/>
      <c r="SY225" s="12"/>
      <c r="SZ225" s="12"/>
      <c r="TA225" s="12"/>
      <c r="TB225" s="12"/>
      <c r="TC225" s="12"/>
      <c r="TD225" s="12"/>
      <c r="TE225" s="12"/>
      <c r="TF225" s="12"/>
      <c r="TG225" s="12"/>
      <c r="TH225" s="12"/>
      <c r="TI225" s="12"/>
      <c r="TJ225" s="12"/>
      <c r="TK225" s="12"/>
      <c r="TL225" s="12"/>
      <c r="TM225" s="12"/>
      <c r="TN225" s="12"/>
      <c r="TO225" s="12"/>
      <c r="TP225" s="12"/>
      <c r="TQ225" s="12"/>
      <c r="TR225" s="12"/>
      <c r="TS225" s="12"/>
      <c r="TT225" s="12"/>
      <c r="TU225" s="12"/>
      <c r="TV225" s="12"/>
      <c r="TW225" s="12"/>
      <c r="TX225" s="12"/>
      <c r="TY225" s="12"/>
      <c r="TZ225" s="12"/>
      <c r="UA225" s="12"/>
      <c r="UB225" s="12"/>
      <c r="UC225" s="12"/>
      <c r="UD225" s="12"/>
      <c r="UE225" s="12"/>
      <c r="UF225" s="12"/>
      <c r="UG225" s="12"/>
      <c r="UH225" s="12"/>
      <c r="UI225" s="12"/>
      <c r="UJ225" s="12"/>
      <c r="UK225" s="12"/>
      <c r="UL225" s="12"/>
      <c r="UM225" s="12"/>
      <c r="UN225" s="12"/>
      <c r="UO225" s="12"/>
      <c r="UP225" s="12"/>
      <c r="UQ225" s="12"/>
      <c r="UR225" s="12"/>
      <c r="US225" s="12"/>
      <c r="UT225" s="12"/>
      <c r="UU225" s="12"/>
      <c r="UV225" s="12"/>
      <c r="UW225" s="12"/>
      <c r="UX225" s="12"/>
      <c r="UY225" s="12"/>
      <c r="UZ225" s="12"/>
      <c r="VA225" s="12"/>
      <c r="VB225" s="12"/>
      <c r="VC225" s="12"/>
      <c r="VD225" s="12"/>
      <c r="VE225" s="12"/>
      <c r="VF225" s="12"/>
      <c r="VG225" s="12"/>
      <c r="VH225" s="12"/>
      <c r="VI225" s="12"/>
      <c r="VJ225" s="12"/>
      <c r="VK225" s="12"/>
      <c r="VL225" s="12"/>
      <c r="VM225" s="12"/>
      <c r="VN225" s="12"/>
      <c r="VO225" s="12"/>
      <c r="VP225" s="12"/>
      <c r="VQ225" s="12"/>
      <c r="VR225" s="12"/>
      <c r="VS225" s="12"/>
      <c r="VT225" s="12"/>
      <c r="VU225" s="12"/>
      <c r="VV225" s="12"/>
      <c r="VW225" s="12"/>
      <c r="VX225" s="12"/>
      <c r="VY225" s="12"/>
      <c r="VZ225" s="12"/>
      <c r="WA225" s="12"/>
      <c r="WB225" s="12"/>
      <c r="WC225" s="12"/>
      <c r="WD225" s="12"/>
      <c r="WE225" s="12"/>
      <c r="WF225" s="12"/>
      <c r="WG225" s="12"/>
      <c r="WH225" s="12"/>
      <c r="WI225" s="12"/>
      <c r="WJ225" s="12"/>
      <c r="WK225" s="12"/>
      <c r="WL225" s="12"/>
      <c r="WM225" s="12"/>
      <c r="WN225" s="12"/>
      <c r="WO225" s="12"/>
      <c r="WP225" s="12"/>
      <c r="WQ225" s="12"/>
      <c r="WR225" s="12"/>
      <c r="WS225" s="12"/>
      <c r="WT225" s="12"/>
      <c r="WU225" s="12"/>
      <c r="WV225" s="12"/>
      <c r="WW225" s="12"/>
      <c r="WX225" s="12"/>
      <c r="WY225" s="12"/>
      <c r="WZ225" s="12"/>
      <c r="XA225" s="12"/>
      <c r="XB225" s="12"/>
      <c r="XC225" s="12"/>
      <c r="XD225" s="12"/>
      <c r="XE225" s="12"/>
      <c r="XF225" s="12"/>
      <c r="XG225" s="12"/>
      <c r="XH225" s="12"/>
      <c r="XI225" s="12"/>
      <c r="XJ225" s="12"/>
      <c r="XK225" s="12"/>
      <c r="XL225" s="12"/>
      <c r="XM225" s="12"/>
      <c r="XN225" s="12"/>
      <c r="XO225" s="12"/>
      <c r="XP225" s="12"/>
      <c r="XQ225" s="12"/>
      <c r="XR225" s="12"/>
      <c r="XS225" s="12"/>
      <c r="XT225" s="12"/>
      <c r="XU225" s="12"/>
      <c r="XV225" s="12"/>
      <c r="XW225" s="12"/>
      <c r="XX225" s="12"/>
      <c r="XY225" s="12"/>
      <c r="XZ225" s="12"/>
      <c r="YA225" s="12"/>
      <c r="YB225" s="12"/>
      <c r="YC225" s="12"/>
      <c r="YD225" s="12"/>
      <c r="YE225" s="12"/>
      <c r="YF225" s="12"/>
      <c r="YG225" s="12"/>
      <c r="YH225" s="12"/>
      <c r="YI225" s="12"/>
      <c r="YJ225" s="12"/>
      <c r="YK225" s="12"/>
      <c r="YL225" s="12"/>
      <c r="YM225" s="12"/>
      <c r="YN225" s="12"/>
      <c r="YO225" s="12"/>
      <c r="YP225" s="12"/>
      <c r="YQ225" s="12"/>
      <c r="YR225" s="12"/>
      <c r="YS225" s="12"/>
      <c r="YT225" s="12"/>
      <c r="YU225" s="12"/>
      <c r="YV225" s="12"/>
      <c r="YW225" s="12"/>
      <c r="YX225" s="12"/>
      <c r="YY225" s="12"/>
      <c r="YZ225" s="12"/>
      <c r="ZA225" s="12"/>
      <c r="ZB225" s="12"/>
      <c r="ZC225" s="12"/>
      <c r="ZD225" s="12"/>
      <c r="ZE225" s="12"/>
      <c r="ZF225" s="12"/>
      <c r="ZG225" s="12"/>
      <c r="ZH225" s="12"/>
      <c r="ZI225" s="12"/>
      <c r="ZJ225" s="12"/>
      <c r="ZK225" s="12"/>
      <c r="ZL225" s="12"/>
      <c r="ZM225" s="12"/>
      <c r="ZN225" s="12"/>
      <c r="ZO225" s="12"/>
      <c r="ZP225" s="12"/>
      <c r="ZQ225" s="12"/>
      <c r="ZR225" s="12"/>
      <c r="ZS225" s="12"/>
      <c r="ZT225" s="12"/>
      <c r="ZU225" s="12"/>
      <c r="ZV225" s="12"/>
      <c r="ZW225" s="12"/>
      <c r="ZX225" s="12"/>
      <c r="ZY225" s="12"/>
      <c r="ZZ225" s="12"/>
      <c r="AAA225" s="12"/>
      <c r="AAB225" s="12"/>
      <c r="AAC225" s="12"/>
      <c r="AAD225" s="12"/>
      <c r="AAE225" s="12"/>
      <c r="AAF225" s="12"/>
      <c r="AAG225" s="12"/>
      <c r="AAH225" s="12"/>
      <c r="AAI225" s="12"/>
      <c r="AAJ225" s="12"/>
      <c r="AAK225" s="12"/>
      <c r="AAL225" s="12"/>
      <c r="AAM225" s="12"/>
      <c r="AAN225" s="12"/>
      <c r="AAO225" s="12"/>
      <c r="AAP225" s="12"/>
      <c r="AAQ225" s="12"/>
      <c r="AAR225" s="12"/>
      <c r="AAS225" s="12"/>
      <c r="AAT225" s="12"/>
      <c r="AAU225" s="12"/>
      <c r="AAV225" s="12"/>
      <c r="AAW225" s="12"/>
      <c r="AAX225" s="12"/>
      <c r="AAY225" s="12"/>
      <c r="AAZ225" s="12"/>
      <c r="ABA225" s="12"/>
      <c r="ABB225" s="12"/>
      <c r="ABC225" s="12"/>
      <c r="ABD225" s="12"/>
      <c r="ABE225" s="12"/>
      <c r="ABF225" s="12"/>
      <c r="ABG225" s="12"/>
      <c r="ABH225" s="12"/>
      <c r="ABI225" s="12"/>
      <c r="ABJ225" s="12"/>
      <c r="ABK225" s="12"/>
      <c r="ABL225" s="12"/>
      <c r="ABM225" s="12"/>
      <c r="ABN225" s="12"/>
      <c r="ABO225" s="12"/>
      <c r="ABP225" s="12"/>
      <c r="ABQ225" s="12"/>
      <c r="ABR225" s="12"/>
      <c r="ABS225" s="12"/>
      <c r="ABT225" s="12"/>
      <c r="ABU225" s="12"/>
      <c r="ABV225" s="12"/>
      <c r="ABW225" s="12"/>
      <c r="ABX225" s="12"/>
      <c r="ABY225" s="12"/>
      <c r="ABZ225" s="12"/>
      <c r="ACA225" s="12"/>
      <c r="ACB225" s="12"/>
      <c r="ACC225" s="12"/>
      <c r="ACD225" s="12"/>
      <c r="ACE225" s="12"/>
      <c r="ACF225" s="12"/>
      <c r="ACG225" s="12"/>
      <c r="ACH225" s="12"/>
      <c r="ACI225" s="12"/>
      <c r="ACJ225" s="12"/>
      <c r="ACK225" s="12"/>
      <c r="ACL225" s="12"/>
      <c r="ACM225" s="12"/>
      <c r="ACN225" s="12"/>
      <c r="ACO225" s="12"/>
      <c r="ACP225" s="12"/>
      <c r="ACQ225" s="12"/>
      <c r="ACR225" s="12"/>
      <c r="ACS225" s="12"/>
      <c r="ACT225" s="12"/>
      <c r="ACU225" s="12"/>
      <c r="ACV225" s="12"/>
      <c r="ACW225" s="12"/>
      <c r="ACX225" s="12"/>
      <c r="ACY225" s="12"/>
      <c r="ACZ225" s="12"/>
      <c r="ADA225" s="12"/>
      <c r="ADB225" s="12"/>
      <c r="ADC225" s="12"/>
      <c r="ADD225" s="12"/>
      <c r="ADE225" s="12"/>
      <c r="ADF225" s="12"/>
      <c r="ADG225" s="12"/>
      <c r="ADH225" s="12"/>
      <c r="ADI225" s="12"/>
      <c r="ADJ225" s="12"/>
      <c r="ADK225" s="12"/>
      <c r="ADL225" s="12"/>
      <c r="ADM225" s="12"/>
      <c r="ADN225" s="12"/>
      <c r="ADO225" s="12"/>
      <c r="ADP225" s="12"/>
      <c r="ADQ225" s="12"/>
      <c r="ADR225" s="12"/>
      <c r="ADS225" s="12"/>
      <c r="ADT225" s="12"/>
      <c r="ADU225" s="12"/>
      <c r="ADV225" s="12"/>
      <c r="ADW225" s="12"/>
      <c r="ADX225" s="12"/>
      <c r="ADY225" s="12"/>
      <c r="ADZ225" s="12"/>
      <c r="AEA225" s="12"/>
      <c r="AEB225" s="12"/>
      <c r="AEC225" s="12"/>
      <c r="AED225" s="12"/>
      <c r="AEE225" s="12"/>
      <c r="AEF225" s="12"/>
      <c r="AEG225" s="12"/>
      <c r="AEH225" s="12"/>
      <c r="AEI225" s="12"/>
      <c r="AEJ225" s="12"/>
      <c r="AEK225" s="12"/>
      <c r="AEL225" s="12"/>
      <c r="AEM225" s="12"/>
      <c r="AEN225" s="12"/>
      <c r="AEO225" s="12"/>
      <c r="AEP225" s="12"/>
      <c r="AEQ225" s="12"/>
      <c r="AER225" s="12"/>
      <c r="AES225" s="12"/>
      <c r="AET225" s="12"/>
      <c r="AEU225" s="12"/>
      <c r="AEV225" s="12"/>
      <c r="AEW225" s="12"/>
      <c r="AEX225" s="12"/>
      <c r="AEY225" s="12"/>
      <c r="AEZ225" s="12"/>
      <c r="AFA225" s="12"/>
      <c r="AFB225" s="12"/>
      <c r="AFC225" s="12"/>
      <c r="AFD225" s="12"/>
      <c r="AFE225" s="12"/>
      <c r="AFF225" s="12"/>
      <c r="AFG225" s="12"/>
      <c r="AFH225" s="12"/>
      <c r="AFI225" s="12"/>
      <c r="AFJ225" s="12"/>
      <c r="AFK225" s="12"/>
      <c r="AFL225" s="12"/>
      <c r="AFM225" s="12"/>
      <c r="AFN225" s="12"/>
      <c r="AFO225" s="12"/>
      <c r="AFP225" s="12"/>
      <c r="AFQ225" s="12"/>
      <c r="AFR225" s="12"/>
      <c r="AFS225" s="12"/>
      <c r="AFT225" s="12"/>
      <c r="AFU225" s="12"/>
      <c r="AFV225" s="12"/>
      <c r="AFW225" s="12"/>
      <c r="AFX225" s="12"/>
      <c r="AFY225" s="12"/>
      <c r="AFZ225" s="12"/>
      <c r="AGA225" s="12"/>
      <c r="AGB225" s="12"/>
      <c r="AGC225" s="12"/>
      <c r="AGD225" s="12"/>
      <c r="AGE225" s="12"/>
      <c r="AGF225" s="12"/>
      <c r="AGG225" s="12"/>
      <c r="AGH225" s="12"/>
      <c r="AGI225" s="12"/>
      <c r="AGJ225" s="12"/>
      <c r="AGK225" s="12"/>
      <c r="AGL225" s="12"/>
      <c r="AGM225" s="12"/>
      <c r="AGN225" s="12"/>
      <c r="AGO225" s="12"/>
      <c r="AGP225" s="12"/>
      <c r="AGQ225" s="12"/>
      <c r="AGR225" s="12"/>
      <c r="AGS225" s="12"/>
      <c r="AGT225" s="12"/>
      <c r="AGU225" s="12"/>
      <c r="AGV225" s="12"/>
      <c r="AGW225" s="12"/>
      <c r="AGX225" s="12"/>
      <c r="AGY225" s="12"/>
      <c r="AGZ225" s="12"/>
      <c r="AHA225" s="12"/>
      <c r="AHB225" s="12"/>
      <c r="AHC225" s="12"/>
      <c r="AHD225" s="12"/>
      <c r="AHE225" s="12"/>
      <c r="AHF225" s="12"/>
      <c r="AHG225" s="12"/>
      <c r="AHH225" s="12"/>
      <c r="AHI225" s="12"/>
      <c r="AHJ225" s="12"/>
      <c r="AHK225" s="12"/>
      <c r="AHL225" s="12"/>
      <c r="AHM225" s="12"/>
      <c r="AHN225" s="12"/>
      <c r="AHO225" s="12"/>
      <c r="AHP225" s="12"/>
      <c r="AHQ225" s="12"/>
      <c r="AHR225" s="12"/>
      <c r="AHS225" s="12"/>
      <c r="AHT225" s="12"/>
      <c r="AHU225" s="12"/>
      <c r="AHV225" s="12"/>
      <c r="AHW225" s="12"/>
      <c r="AHX225" s="12"/>
      <c r="AHY225" s="12"/>
      <c r="AHZ225" s="12"/>
      <c r="AIA225" s="12"/>
      <c r="AIB225" s="12"/>
      <c r="AIC225" s="12"/>
      <c r="AID225" s="12"/>
      <c r="AIE225" s="12"/>
      <c r="AIF225" s="12"/>
      <c r="AIG225" s="12"/>
      <c r="AIH225" s="12"/>
      <c r="AII225" s="12"/>
      <c r="AIJ225" s="12"/>
      <c r="AIK225" s="12"/>
      <c r="AIL225" s="12"/>
      <c r="AIM225" s="12"/>
      <c r="AIN225" s="12"/>
      <c r="AIO225" s="12"/>
      <c r="AIP225" s="12"/>
      <c r="AIQ225" s="12"/>
      <c r="AIR225" s="12"/>
      <c r="AIS225" s="12"/>
      <c r="AIT225" s="12"/>
      <c r="AIU225" s="12"/>
      <c r="AIV225" s="12"/>
      <c r="AIW225" s="12"/>
      <c r="AIX225" s="12"/>
      <c r="AIY225" s="12"/>
      <c r="AIZ225" s="12"/>
      <c r="AJA225" s="12"/>
      <c r="AJB225" s="12"/>
      <c r="AJC225" s="12"/>
      <c r="AJD225" s="12"/>
      <c r="AJE225" s="12"/>
      <c r="AJF225" s="12"/>
      <c r="AJG225" s="12"/>
      <c r="AJH225" s="12"/>
      <c r="AJI225" s="12"/>
      <c r="AJJ225" s="12"/>
      <c r="AJK225" s="12"/>
      <c r="AJL225" s="12"/>
      <c r="AJM225" s="12"/>
      <c r="AJN225" s="12"/>
      <c r="AJO225" s="12"/>
      <c r="AJP225" s="12"/>
      <c r="AJQ225" s="12"/>
      <c r="AJR225" s="12"/>
      <c r="AJS225" s="12"/>
      <c r="AJT225" s="12"/>
      <c r="AJU225" s="12"/>
      <c r="AJV225" s="12"/>
      <c r="AJW225" s="12"/>
      <c r="AJX225" s="12"/>
      <c r="AJY225" s="12"/>
      <c r="AJZ225" s="12"/>
      <c r="AKA225" s="12"/>
      <c r="AKB225" s="12"/>
      <c r="AKC225" s="12"/>
      <c r="AKD225" s="12"/>
      <c r="AKE225" s="12"/>
      <c r="AKF225" s="12"/>
      <c r="AKG225" s="12"/>
      <c r="AKH225" s="12"/>
      <c r="AKI225" s="12"/>
      <c r="AKJ225" s="12"/>
      <c r="AKK225" s="12"/>
      <c r="AKL225" s="12"/>
      <c r="AKM225" s="12"/>
      <c r="AKN225" s="12"/>
      <c r="AKO225" s="12"/>
      <c r="AKP225" s="12"/>
      <c r="AKQ225" s="12"/>
      <c r="AKR225" s="12"/>
      <c r="AKS225" s="12"/>
      <c r="AKT225" s="12"/>
      <c r="AKU225" s="12"/>
      <c r="AKV225" s="12"/>
      <c r="AKW225" s="12"/>
      <c r="AKX225" s="12"/>
      <c r="AKY225" s="12"/>
      <c r="AKZ225" s="12"/>
      <c r="ALA225" s="12"/>
      <c r="ALB225" s="12"/>
      <c r="ALC225" s="12"/>
      <c r="ALD225" s="12"/>
      <c r="ALE225" s="12"/>
      <c r="ALF225" s="12"/>
      <c r="ALG225" s="12"/>
      <c r="ALH225" s="12"/>
      <c r="ALI225" s="12"/>
      <c r="ALJ225" s="12"/>
      <c r="ALK225" s="12"/>
      <c r="ALL225" s="12"/>
      <c r="ALM225" s="12"/>
      <c r="ALN225" s="12"/>
      <c r="ALO225" s="12"/>
      <c r="ALP225" s="12"/>
      <c r="ALQ225" s="12"/>
      <c r="ALR225" s="12"/>
      <c r="ALS225" s="12"/>
      <c r="ALT225" s="12"/>
      <c r="ALU225" s="12"/>
      <c r="ALV225" s="12"/>
      <c r="ALW225" s="12"/>
      <c r="ALX225" s="12"/>
      <c r="ALY225" s="12"/>
      <c r="ALZ225" s="12"/>
      <c r="AMA225" s="12"/>
      <c r="AMB225" s="12"/>
      <c r="AMC225" s="12"/>
      <c r="AMD225" s="12"/>
      <c r="AME225" s="12"/>
      <c r="AMF225" s="12"/>
      <c r="AMG225" s="12"/>
      <c r="AMH225" s="12"/>
      <c r="AMI225" s="12"/>
    </row>
    <row r="226" spans="1:1023" s="13" customFormat="1" x14ac:dyDescent="0.2">
      <c r="A226" s="12"/>
      <c r="B226" s="93"/>
      <c r="C226" s="79"/>
      <c r="D226" s="148"/>
      <c r="E226" s="171"/>
      <c r="F226" s="37"/>
      <c r="G226" s="205"/>
      <c r="H226" s="37">
        <f>SUM(F225*H225)</f>
        <v>37704.112099999998</v>
      </c>
      <c r="I226" s="283">
        <f>SUM(F225*I225)</f>
        <v>4922.4043000000001</v>
      </c>
      <c r="J226" s="62">
        <f>SUM(H226:I226)-0.01</f>
        <v>42626.506399999998</v>
      </c>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12"/>
      <c r="AP226" s="12"/>
      <c r="AQ226" s="12"/>
      <c r="AR226" s="12"/>
      <c r="AS226" s="12"/>
      <c r="AT226" s="12"/>
      <c r="AU226" s="12"/>
      <c r="AV226" s="12"/>
      <c r="AW226" s="12"/>
      <c r="AX226" s="12"/>
      <c r="AY226" s="12"/>
      <c r="AZ226" s="12"/>
      <c r="BA226" s="12"/>
      <c r="BB226" s="12"/>
      <c r="BC226" s="12"/>
      <c r="BD226" s="12"/>
      <c r="BE226" s="12"/>
      <c r="BF226" s="12"/>
      <c r="BG226" s="12"/>
      <c r="BH226" s="12"/>
      <c r="BI226" s="12"/>
      <c r="BJ226" s="12"/>
      <c r="BK226" s="12"/>
      <c r="BL226" s="12"/>
      <c r="BM226" s="12"/>
      <c r="BN226" s="12"/>
      <c r="BO226" s="12"/>
      <c r="BP226" s="12"/>
      <c r="BQ226" s="12"/>
      <c r="BR226" s="12"/>
      <c r="BS226" s="12"/>
      <c r="BT226" s="12"/>
      <c r="BU226" s="12"/>
      <c r="BV226" s="12"/>
      <c r="BW226" s="12"/>
      <c r="BX226" s="12"/>
      <c r="BY226" s="12"/>
      <c r="BZ226" s="12"/>
      <c r="CA226" s="12"/>
      <c r="CB226" s="12"/>
      <c r="CC226" s="12"/>
      <c r="CD226" s="12"/>
      <c r="CE226" s="12"/>
      <c r="CF226" s="12"/>
      <c r="CG226" s="12"/>
      <c r="CH226" s="12"/>
      <c r="CI226" s="12"/>
      <c r="CJ226" s="12"/>
      <c r="CK226" s="12"/>
      <c r="CL226" s="12"/>
      <c r="CM226" s="12"/>
      <c r="CN226" s="12"/>
      <c r="CO226" s="12"/>
      <c r="CP226" s="12"/>
      <c r="CQ226" s="12"/>
      <c r="CR226" s="12"/>
      <c r="CS226" s="12"/>
      <c r="CT226" s="12"/>
      <c r="CU226" s="12"/>
      <c r="CV226" s="12"/>
      <c r="CW226" s="12"/>
      <c r="CX226" s="12"/>
      <c r="CY226" s="12"/>
      <c r="CZ226" s="12"/>
      <c r="DA226" s="12"/>
      <c r="DB226" s="12"/>
      <c r="DC226" s="12"/>
      <c r="DD226" s="12"/>
      <c r="DE226" s="12"/>
      <c r="DF226" s="12"/>
      <c r="DG226" s="12"/>
      <c r="DH226" s="12"/>
      <c r="DI226" s="12"/>
      <c r="DJ226" s="12"/>
      <c r="DK226" s="12"/>
      <c r="DL226" s="12"/>
      <c r="DM226" s="12"/>
      <c r="DN226" s="12"/>
      <c r="DO226" s="12"/>
      <c r="DP226" s="12"/>
      <c r="DQ226" s="12"/>
      <c r="DR226" s="12"/>
      <c r="DS226" s="12"/>
      <c r="DT226" s="12"/>
      <c r="DU226" s="12"/>
      <c r="DV226" s="12"/>
      <c r="DW226" s="12"/>
      <c r="DX226" s="12"/>
      <c r="DY226" s="12"/>
      <c r="DZ226" s="12"/>
      <c r="EA226" s="12"/>
      <c r="EB226" s="12"/>
      <c r="EC226" s="12"/>
      <c r="ED226" s="12"/>
      <c r="EE226" s="12"/>
      <c r="EF226" s="12"/>
      <c r="EG226" s="12"/>
      <c r="EH226" s="12"/>
      <c r="EI226" s="12"/>
      <c r="EJ226" s="12"/>
      <c r="EK226" s="12"/>
      <c r="EL226" s="12"/>
      <c r="EM226" s="12"/>
      <c r="EN226" s="12"/>
      <c r="EO226" s="12"/>
      <c r="EP226" s="12"/>
      <c r="EQ226" s="12"/>
      <c r="ER226" s="12"/>
      <c r="ES226" s="12"/>
      <c r="ET226" s="12"/>
      <c r="EU226" s="12"/>
      <c r="EV226" s="12"/>
      <c r="EW226" s="12"/>
      <c r="EX226" s="12"/>
      <c r="EY226" s="12"/>
      <c r="EZ226" s="12"/>
      <c r="FA226" s="12"/>
      <c r="FB226" s="12"/>
      <c r="FC226" s="12"/>
      <c r="FD226" s="12"/>
      <c r="FE226" s="12"/>
      <c r="FF226" s="12"/>
      <c r="FG226" s="12"/>
      <c r="FH226" s="12"/>
      <c r="FI226" s="12"/>
      <c r="FJ226" s="12"/>
      <c r="FK226" s="12"/>
      <c r="FL226" s="12"/>
      <c r="FM226" s="12"/>
      <c r="FN226" s="12"/>
      <c r="FO226" s="12"/>
      <c r="FP226" s="12"/>
      <c r="FQ226" s="12"/>
      <c r="FR226" s="12"/>
      <c r="FS226" s="12"/>
      <c r="FT226" s="12"/>
      <c r="FU226" s="12"/>
      <c r="FV226" s="12"/>
      <c r="FW226" s="12"/>
      <c r="FX226" s="12"/>
      <c r="FY226" s="12"/>
      <c r="FZ226" s="12"/>
      <c r="GA226" s="12"/>
      <c r="GB226" s="12"/>
      <c r="GC226" s="12"/>
      <c r="GD226" s="12"/>
      <c r="GE226" s="12"/>
      <c r="GF226" s="12"/>
      <c r="GG226" s="12"/>
      <c r="GH226" s="12"/>
      <c r="GI226" s="12"/>
      <c r="GJ226" s="12"/>
      <c r="GK226" s="12"/>
      <c r="GL226" s="12"/>
      <c r="GM226" s="12"/>
      <c r="GN226" s="12"/>
      <c r="GO226" s="12"/>
      <c r="GP226" s="12"/>
      <c r="GQ226" s="12"/>
      <c r="GR226" s="12"/>
      <c r="GS226" s="12"/>
      <c r="GT226" s="12"/>
      <c r="GU226" s="12"/>
      <c r="GV226" s="12"/>
      <c r="GW226" s="12"/>
      <c r="GX226" s="12"/>
      <c r="GY226" s="12"/>
      <c r="GZ226" s="12"/>
      <c r="HA226" s="12"/>
      <c r="HB226" s="12"/>
      <c r="HC226" s="12"/>
      <c r="HD226" s="12"/>
      <c r="HE226" s="12"/>
      <c r="HF226" s="12"/>
      <c r="HG226" s="12"/>
      <c r="HH226" s="12"/>
      <c r="HI226" s="12"/>
      <c r="HJ226" s="12"/>
      <c r="HK226" s="12"/>
      <c r="HL226" s="12"/>
      <c r="HM226" s="12"/>
      <c r="HN226" s="12"/>
      <c r="HO226" s="12"/>
      <c r="HP226" s="12"/>
      <c r="HQ226" s="12"/>
      <c r="HR226" s="12"/>
      <c r="HS226" s="12"/>
      <c r="HT226" s="12"/>
      <c r="HU226" s="12"/>
      <c r="HV226" s="12"/>
      <c r="HW226" s="12"/>
      <c r="HX226" s="12"/>
      <c r="HY226" s="12"/>
      <c r="HZ226" s="12"/>
      <c r="IA226" s="12"/>
      <c r="IB226" s="12"/>
      <c r="IC226" s="12"/>
      <c r="ID226" s="12"/>
      <c r="IE226" s="12"/>
      <c r="IF226" s="12"/>
      <c r="IG226" s="12"/>
      <c r="IH226" s="12"/>
      <c r="II226" s="12"/>
      <c r="IJ226" s="12"/>
      <c r="IK226" s="12"/>
      <c r="IL226" s="12"/>
      <c r="IM226" s="12"/>
      <c r="IN226" s="12"/>
      <c r="IO226" s="12"/>
      <c r="IP226" s="12"/>
      <c r="IQ226" s="12"/>
      <c r="IR226" s="12"/>
      <c r="IS226" s="12"/>
      <c r="IT226" s="12"/>
      <c r="IU226" s="12"/>
      <c r="IV226" s="12"/>
      <c r="IW226" s="12"/>
      <c r="IX226" s="12"/>
      <c r="IY226" s="12"/>
      <c r="IZ226" s="12"/>
      <c r="JA226" s="12"/>
      <c r="JB226" s="12"/>
      <c r="JC226" s="12"/>
      <c r="JD226" s="12"/>
      <c r="JE226" s="12"/>
      <c r="JF226" s="12"/>
      <c r="JG226" s="12"/>
      <c r="JH226" s="12"/>
      <c r="JI226" s="12"/>
      <c r="JJ226" s="12"/>
      <c r="JK226" s="12"/>
      <c r="JL226" s="12"/>
      <c r="JM226" s="12"/>
      <c r="JN226" s="12"/>
      <c r="JO226" s="12"/>
      <c r="JP226" s="12"/>
      <c r="JQ226" s="12"/>
      <c r="JR226" s="12"/>
      <c r="JS226" s="12"/>
      <c r="JT226" s="12"/>
      <c r="JU226" s="12"/>
      <c r="JV226" s="12"/>
      <c r="JW226" s="12"/>
      <c r="JX226" s="12"/>
      <c r="JY226" s="12"/>
      <c r="JZ226" s="12"/>
      <c r="KA226" s="12"/>
      <c r="KB226" s="12"/>
      <c r="KC226" s="12"/>
      <c r="KD226" s="12"/>
      <c r="KE226" s="12"/>
      <c r="KF226" s="12"/>
      <c r="KG226" s="12"/>
      <c r="KH226" s="12"/>
      <c r="KI226" s="12"/>
      <c r="KJ226" s="12"/>
      <c r="KK226" s="12"/>
      <c r="KL226" s="12"/>
      <c r="KM226" s="12"/>
      <c r="KN226" s="12"/>
      <c r="KO226" s="12"/>
      <c r="KP226" s="12"/>
      <c r="KQ226" s="12"/>
      <c r="KR226" s="12"/>
      <c r="KS226" s="12"/>
      <c r="KT226" s="12"/>
      <c r="KU226" s="12"/>
      <c r="KV226" s="12"/>
      <c r="KW226" s="12"/>
      <c r="KX226" s="12"/>
      <c r="KY226" s="12"/>
      <c r="KZ226" s="12"/>
      <c r="LA226" s="12"/>
      <c r="LB226" s="12"/>
      <c r="LC226" s="12"/>
      <c r="LD226" s="12"/>
      <c r="LE226" s="12"/>
      <c r="LF226" s="12"/>
      <c r="LG226" s="12"/>
      <c r="LH226" s="12"/>
      <c r="LI226" s="12"/>
      <c r="LJ226" s="12"/>
      <c r="LK226" s="12"/>
      <c r="LL226" s="12"/>
      <c r="LM226" s="12"/>
      <c r="LN226" s="12"/>
      <c r="LO226" s="12"/>
      <c r="LP226" s="12"/>
      <c r="LQ226" s="12"/>
      <c r="LR226" s="12"/>
      <c r="LS226" s="12"/>
      <c r="LT226" s="12"/>
      <c r="LU226" s="12"/>
      <c r="LV226" s="12"/>
      <c r="LW226" s="12"/>
      <c r="LX226" s="12"/>
      <c r="LY226" s="12"/>
      <c r="LZ226" s="12"/>
      <c r="MA226" s="12"/>
      <c r="MB226" s="12"/>
      <c r="MC226" s="12"/>
      <c r="MD226" s="12"/>
      <c r="ME226" s="12"/>
      <c r="MF226" s="12"/>
      <c r="MG226" s="12"/>
      <c r="MH226" s="12"/>
      <c r="MI226" s="12"/>
      <c r="MJ226" s="12"/>
      <c r="MK226" s="12"/>
      <c r="ML226" s="12"/>
      <c r="MM226" s="12"/>
      <c r="MN226" s="12"/>
      <c r="MO226" s="12"/>
      <c r="MP226" s="12"/>
      <c r="MQ226" s="12"/>
      <c r="MR226" s="12"/>
      <c r="MS226" s="12"/>
      <c r="MT226" s="12"/>
      <c r="MU226" s="12"/>
      <c r="MV226" s="12"/>
      <c r="MW226" s="12"/>
      <c r="MX226" s="12"/>
      <c r="MY226" s="12"/>
      <c r="MZ226" s="12"/>
      <c r="NA226" s="12"/>
      <c r="NB226" s="12"/>
      <c r="NC226" s="12"/>
      <c r="ND226" s="12"/>
      <c r="NE226" s="12"/>
      <c r="NF226" s="12"/>
      <c r="NG226" s="12"/>
      <c r="NH226" s="12"/>
      <c r="NI226" s="12"/>
      <c r="NJ226" s="12"/>
      <c r="NK226" s="12"/>
      <c r="NL226" s="12"/>
      <c r="NM226" s="12"/>
      <c r="NN226" s="12"/>
      <c r="NO226" s="12"/>
      <c r="NP226" s="12"/>
      <c r="NQ226" s="12"/>
      <c r="NR226" s="12"/>
      <c r="NS226" s="12"/>
      <c r="NT226" s="12"/>
      <c r="NU226" s="12"/>
      <c r="NV226" s="12"/>
      <c r="NW226" s="12"/>
      <c r="NX226" s="12"/>
      <c r="NY226" s="12"/>
      <c r="NZ226" s="12"/>
      <c r="OA226" s="12"/>
      <c r="OB226" s="12"/>
      <c r="OC226" s="12"/>
      <c r="OD226" s="12"/>
      <c r="OE226" s="12"/>
      <c r="OF226" s="12"/>
      <c r="OG226" s="12"/>
      <c r="OH226" s="12"/>
      <c r="OI226" s="12"/>
      <c r="OJ226" s="12"/>
      <c r="OK226" s="12"/>
      <c r="OL226" s="12"/>
      <c r="OM226" s="12"/>
      <c r="ON226" s="12"/>
      <c r="OO226" s="12"/>
      <c r="OP226" s="12"/>
      <c r="OQ226" s="12"/>
      <c r="OR226" s="12"/>
      <c r="OS226" s="12"/>
      <c r="OT226" s="12"/>
      <c r="OU226" s="12"/>
      <c r="OV226" s="12"/>
      <c r="OW226" s="12"/>
      <c r="OX226" s="12"/>
      <c r="OY226" s="12"/>
      <c r="OZ226" s="12"/>
      <c r="PA226" s="12"/>
      <c r="PB226" s="12"/>
      <c r="PC226" s="12"/>
      <c r="PD226" s="12"/>
      <c r="PE226" s="12"/>
      <c r="PF226" s="12"/>
      <c r="PG226" s="12"/>
      <c r="PH226" s="12"/>
      <c r="PI226" s="12"/>
      <c r="PJ226" s="12"/>
      <c r="PK226" s="12"/>
      <c r="PL226" s="12"/>
      <c r="PM226" s="12"/>
      <c r="PN226" s="12"/>
      <c r="PO226" s="12"/>
      <c r="PP226" s="12"/>
      <c r="PQ226" s="12"/>
      <c r="PR226" s="12"/>
      <c r="PS226" s="12"/>
      <c r="PT226" s="12"/>
      <c r="PU226" s="12"/>
      <c r="PV226" s="12"/>
      <c r="PW226" s="12"/>
      <c r="PX226" s="12"/>
      <c r="PY226" s="12"/>
      <c r="PZ226" s="12"/>
      <c r="QA226" s="12"/>
      <c r="QB226" s="12"/>
      <c r="QC226" s="12"/>
      <c r="QD226" s="12"/>
      <c r="QE226" s="12"/>
      <c r="QF226" s="12"/>
      <c r="QG226" s="12"/>
      <c r="QH226" s="12"/>
      <c r="QI226" s="12"/>
      <c r="QJ226" s="12"/>
      <c r="QK226" s="12"/>
      <c r="QL226" s="12"/>
      <c r="QM226" s="12"/>
      <c r="QN226" s="12"/>
      <c r="QO226" s="12"/>
      <c r="QP226" s="12"/>
      <c r="QQ226" s="12"/>
      <c r="QR226" s="12"/>
      <c r="QS226" s="12"/>
      <c r="QT226" s="12"/>
      <c r="QU226" s="12"/>
      <c r="QV226" s="12"/>
      <c r="QW226" s="12"/>
      <c r="QX226" s="12"/>
      <c r="QY226" s="12"/>
      <c r="QZ226" s="12"/>
      <c r="RA226" s="12"/>
      <c r="RB226" s="12"/>
      <c r="RC226" s="12"/>
      <c r="RD226" s="12"/>
      <c r="RE226" s="12"/>
      <c r="RF226" s="12"/>
      <c r="RG226" s="12"/>
      <c r="RH226" s="12"/>
      <c r="RI226" s="12"/>
      <c r="RJ226" s="12"/>
      <c r="RK226" s="12"/>
      <c r="RL226" s="12"/>
      <c r="RM226" s="12"/>
      <c r="RN226" s="12"/>
      <c r="RO226" s="12"/>
      <c r="RP226" s="12"/>
      <c r="RQ226" s="12"/>
      <c r="RR226" s="12"/>
      <c r="RS226" s="12"/>
      <c r="RT226" s="12"/>
      <c r="RU226" s="12"/>
      <c r="RV226" s="12"/>
      <c r="RW226" s="12"/>
      <c r="RX226" s="12"/>
      <c r="RY226" s="12"/>
      <c r="RZ226" s="12"/>
      <c r="SA226" s="12"/>
      <c r="SB226" s="12"/>
      <c r="SC226" s="12"/>
      <c r="SD226" s="12"/>
      <c r="SE226" s="12"/>
      <c r="SF226" s="12"/>
      <c r="SG226" s="12"/>
      <c r="SH226" s="12"/>
      <c r="SI226" s="12"/>
      <c r="SJ226" s="12"/>
      <c r="SK226" s="12"/>
      <c r="SL226" s="12"/>
      <c r="SM226" s="12"/>
      <c r="SN226" s="12"/>
      <c r="SO226" s="12"/>
      <c r="SP226" s="12"/>
      <c r="SQ226" s="12"/>
      <c r="SR226" s="12"/>
      <c r="SS226" s="12"/>
      <c r="ST226" s="12"/>
      <c r="SU226" s="12"/>
      <c r="SV226" s="12"/>
      <c r="SW226" s="12"/>
      <c r="SX226" s="12"/>
      <c r="SY226" s="12"/>
      <c r="SZ226" s="12"/>
      <c r="TA226" s="12"/>
      <c r="TB226" s="12"/>
      <c r="TC226" s="12"/>
      <c r="TD226" s="12"/>
      <c r="TE226" s="12"/>
      <c r="TF226" s="12"/>
      <c r="TG226" s="12"/>
      <c r="TH226" s="12"/>
      <c r="TI226" s="12"/>
      <c r="TJ226" s="12"/>
      <c r="TK226" s="12"/>
      <c r="TL226" s="12"/>
      <c r="TM226" s="12"/>
      <c r="TN226" s="12"/>
      <c r="TO226" s="12"/>
      <c r="TP226" s="12"/>
      <c r="TQ226" s="12"/>
      <c r="TR226" s="12"/>
      <c r="TS226" s="12"/>
      <c r="TT226" s="12"/>
      <c r="TU226" s="12"/>
      <c r="TV226" s="12"/>
      <c r="TW226" s="12"/>
      <c r="TX226" s="12"/>
      <c r="TY226" s="12"/>
      <c r="TZ226" s="12"/>
      <c r="UA226" s="12"/>
      <c r="UB226" s="12"/>
      <c r="UC226" s="12"/>
      <c r="UD226" s="12"/>
      <c r="UE226" s="12"/>
      <c r="UF226" s="12"/>
      <c r="UG226" s="12"/>
      <c r="UH226" s="12"/>
      <c r="UI226" s="12"/>
      <c r="UJ226" s="12"/>
      <c r="UK226" s="12"/>
      <c r="UL226" s="12"/>
      <c r="UM226" s="12"/>
      <c r="UN226" s="12"/>
      <c r="UO226" s="12"/>
      <c r="UP226" s="12"/>
      <c r="UQ226" s="12"/>
      <c r="UR226" s="12"/>
      <c r="US226" s="12"/>
      <c r="UT226" s="12"/>
      <c r="UU226" s="12"/>
      <c r="UV226" s="12"/>
      <c r="UW226" s="12"/>
      <c r="UX226" s="12"/>
      <c r="UY226" s="12"/>
      <c r="UZ226" s="12"/>
      <c r="VA226" s="12"/>
      <c r="VB226" s="12"/>
      <c r="VC226" s="12"/>
      <c r="VD226" s="12"/>
      <c r="VE226" s="12"/>
      <c r="VF226" s="12"/>
      <c r="VG226" s="12"/>
      <c r="VH226" s="12"/>
      <c r="VI226" s="12"/>
      <c r="VJ226" s="12"/>
      <c r="VK226" s="12"/>
      <c r="VL226" s="12"/>
      <c r="VM226" s="12"/>
      <c r="VN226" s="12"/>
      <c r="VO226" s="12"/>
      <c r="VP226" s="12"/>
      <c r="VQ226" s="12"/>
      <c r="VR226" s="12"/>
      <c r="VS226" s="12"/>
      <c r="VT226" s="12"/>
      <c r="VU226" s="12"/>
      <c r="VV226" s="12"/>
      <c r="VW226" s="12"/>
      <c r="VX226" s="12"/>
      <c r="VY226" s="12"/>
      <c r="VZ226" s="12"/>
      <c r="WA226" s="12"/>
      <c r="WB226" s="12"/>
      <c r="WC226" s="12"/>
      <c r="WD226" s="12"/>
      <c r="WE226" s="12"/>
      <c r="WF226" s="12"/>
      <c r="WG226" s="12"/>
      <c r="WH226" s="12"/>
      <c r="WI226" s="12"/>
      <c r="WJ226" s="12"/>
      <c r="WK226" s="12"/>
      <c r="WL226" s="12"/>
      <c r="WM226" s="12"/>
      <c r="WN226" s="12"/>
      <c r="WO226" s="12"/>
      <c r="WP226" s="12"/>
      <c r="WQ226" s="12"/>
      <c r="WR226" s="12"/>
      <c r="WS226" s="12"/>
      <c r="WT226" s="12"/>
      <c r="WU226" s="12"/>
      <c r="WV226" s="12"/>
      <c r="WW226" s="12"/>
      <c r="WX226" s="12"/>
      <c r="WY226" s="12"/>
      <c r="WZ226" s="12"/>
      <c r="XA226" s="12"/>
      <c r="XB226" s="12"/>
      <c r="XC226" s="12"/>
      <c r="XD226" s="12"/>
      <c r="XE226" s="12"/>
      <c r="XF226" s="12"/>
      <c r="XG226" s="12"/>
      <c r="XH226" s="12"/>
      <c r="XI226" s="12"/>
      <c r="XJ226" s="12"/>
      <c r="XK226" s="12"/>
      <c r="XL226" s="12"/>
      <c r="XM226" s="12"/>
      <c r="XN226" s="12"/>
      <c r="XO226" s="12"/>
      <c r="XP226" s="12"/>
      <c r="XQ226" s="12"/>
      <c r="XR226" s="12"/>
      <c r="XS226" s="12"/>
      <c r="XT226" s="12"/>
      <c r="XU226" s="12"/>
      <c r="XV226" s="12"/>
      <c r="XW226" s="12"/>
      <c r="XX226" s="12"/>
      <c r="XY226" s="12"/>
      <c r="XZ226" s="12"/>
      <c r="YA226" s="12"/>
      <c r="YB226" s="12"/>
      <c r="YC226" s="12"/>
      <c r="YD226" s="12"/>
      <c r="YE226" s="12"/>
      <c r="YF226" s="12"/>
      <c r="YG226" s="12"/>
      <c r="YH226" s="12"/>
      <c r="YI226" s="12"/>
      <c r="YJ226" s="12"/>
      <c r="YK226" s="12"/>
      <c r="YL226" s="12"/>
      <c r="YM226" s="12"/>
      <c r="YN226" s="12"/>
      <c r="YO226" s="12"/>
      <c r="YP226" s="12"/>
      <c r="YQ226" s="12"/>
      <c r="YR226" s="12"/>
      <c r="YS226" s="12"/>
      <c r="YT226" s="12"/>
      <c r="YU226" s="12"/>
      <c r="YV226" s="12"/>
      <c r="YW226" s="12"/>
      <c r="YX226" s="12"/>
      <c r="YY226" s="12"/>
      <c r="YZ226" s="12"/>
      <c r="ZA226" s="12"/>
      <c r="ZB226" s="12"/>
      <c r="ZC226" s="12"/>
      <c r="ZD226" s="12"/>
      <c r="ZE226" s="12"/>
      <c r="ZF226" s="12"/>
      <c r="ZG226" s="12"/>
      <c r="ZH226" s="12"/>
      <c r="ZI226" s="12"/>
      <c r="ZJ226" s="12"/>
      <c r="ZK226" s="12"/>
      <c r="ZL226" s="12"/>
      <c r="ZM226" s="12"/>
      <c r="ZN226" s="12"/>
      <c r="ZO226" s="12"/>
      <c r="ZP226" s="12"/>
      <c r="ZQ226" s="12"/>
      <c r="ZR226" s="12"/>
      <c r="ZS226" s="12"/>
      <c r="ZT226" s="12"/>
      <c r="ZU226" s="12"/>
      <c r="ZV226" s="12"/>
      <c r="ZW226" s="12"/>
      <c r="ZX226" s="12"/>
      <c r="ZY226" s="12"/>
      <c r="ZZ226" s="12"/>
      <c r="AAA226" s="12"/>
      <c r="AAB226" s="12"/>
      <c r="AAC226" s="12"/>
      <c r="AAD226" s="12"/>
      <c r="AAE226" s="12"/>
      <c r="AAF226" s="12"/>
      <c r="AAG226" s="12"/>
      <c r="AAH226" s="12"/>
      <c r="AAI226" s="12"/>
      <c r="AAJ226" s="12"/>
      <c r="AAK226" s="12"/>
      <c r="AAL226" s="12"/>
      <c r="AAM226" s="12"/>
      <c r="AAN226" s="12"/>
      <c r="AAO226" s="12"/>
      <c r="AAP226" s="12"/>
      <c r="AAQ226" s="12"/>
      <c r="AAR226" s="12"/>
      <c r="AAS226" s="12"/>
      <c r="AAT226" s="12"/>
      <c r="AAU226" s="12"/>
      <c r="AAV226" s="12"/>
      <c r="AAW226" s="12"/>
      <c r="AAX226" s="12"/>
      <c r="AAY226" s="12"/>
      <c r="AAZ226" s="12"/>
      <c r="ABA226" s="12"/>
      <c r="ABB226" s="12"/>
      <c r="ABC226" s="12"/>
      <c r="ABD226" s="12"/>
      <c r="ABE226" s="12"/>
      <c r="ABF226" s="12"/>
      <c r="ABG226" s="12"/>
      <c r="ABH226" s="12"/>
      <c r="ABI226" s="12"/>
      <c r="ABJ226" s="12"/>
      <c r="ABK226" s="12"/>
      <c r="ABL226" s="12"/>
      <c r="ABM226" s="12"/>
      <c r="ABN226" s="12"/>
      <c r="ABO226" s="12"/>
      <c r="ABP226" s="12"/>
      <c r="ABQ226" s="12"/>
      <c r="ABR226" s="12"/>
      <c r="ABS226" s="12"/>
      <c r="ABT226" s="12"/>
      <c r="ABU226" s="12"/>
      <c r="ABV226" s="12"/>
      <c r="ABW226" s="12"/>
      <c r="ABX226" s="12"/>
      <c r="ABY226" s="12"/>
      <c r="ABZ226" s="12"/>
      <c r="ACA226" s="12"/>
      <c r="ACB226" s="12"/>
      <c r="ACC226" s="12"/>
      <c r="ACD226" s="12"/>
      <c r="ACE226" s="12"/>
      <c r="ACF226" s="12"/>
      <c r="ACG226" s="12"/>
      <c r="ACH226" s="12"/>
      <c r="ACI226" s="12"/>
      <c r="ACJ226" s="12"/>
      <c r="ACK226" s="12"/>
      <c r="ACL226" s="12"/>
      <c r="ACM226" s="12"/>
      <c r="ACN226" s="12"/>
      <c r="ACO226" s="12"/>
      <c r="ACP226" s="12"/>
      <c r="ACQ226" s="12"/>
      <c r="ACR226" s="12"/>
      <c r="ACS226" s="12"/>
      <c r="ACT226" s="12"/>
      <c r="ACU226" s="12"/>
      <c r="ACV226" s="12"/>
      <c r="ACW226" s="12"/>
      <c r="ACX226" s="12"/>
      <c r="ACY226" s="12"/>
      <c r="ACZ226" s="12"/>
      <c r="ADA226" s="12"/>
      <c r="ADB226" s="12"/>
      <c r="ADC226" s="12"/>
      <c r="ADD226" s="12"/>
      <c r="ADE226" s="12"/>
      <c r="ADF226" s="12"/>
      <c r="ADG226" s="12"/>
      <c r="ADH226" s="12"/>
      <c r="ADI226" s="12"/>
      <c r="ADJ226" s="12"/>
      <c r="ADK226" s="12"/>
      <c r="ADL226" s="12"/>
      <c r="ADM226" s="12"/>
      <c r="ADN226" s="12"/>
      <c r="ADO226" s="12"/>
      <c r="ADP226" s="12"/>
      <c r="ADQ226" s="12"/>
      <c r="ADR226" s="12"/>
      <c r="ADS226" s="12"/>
      <c r="ADT226" s="12"/>
      <c r="ADU226" s="12"/>
      <c r="ADV226" s="12"/>
      <c r="ADW226" s="12"/>
      <c r="ADX226" s="12"/>
      <c r="ADY226" s="12"/>
      <c r="ADZ226" s="12"/>
      <c r="AEA226" s="12"/>
      <c r="AEB226" s="12"/>
      <c r="AEC226" s="12"/>
      <c r="AED226" s="12"/>
      <c r="AEE226" s="12"/>
      <c r="AEF226" s="12"/>
      <c r="AEG226" s="12"/>
      <c r="AEH226" s="12"/>
      <c r="AEI226" s="12"/>
      <c r="AEJ226" s="12"/>
      <c r="AEK226" s="12"/>
      <c r="AEL226" s="12"/>
      <c r="AEM226" s="12"/>
      <c r="AEN226" s="12"/>
      <c r="AEO226" s="12"/>
      <c r="AEP226" s="12"/>
      <c r="AEQ226" s="12"/>
      <c r="AER226" s="12"/>
      <c r="AES226" s="12"/>
      <c r="AET226" s="12"/>
      <c r="AEU226" s="12"/>
      <c r="AEV226" s="12"/>
      <c r="AEW226" s="12"/>
      <c r="AEX226" s="12"/>
      <c r="AEY226" s="12"/>
      <c r="AEZ226" s="12"/>
      <c r="AFA226" s="12"/>
      <c r="AFB226" s="12"/>
      <c r="AFC226" s="12"/>
      <c r="AFD226" s="12"/>
      <c r="AFE226" s="12"/>
      <c r="AFF226" s="12"/>
      <c r="AFG226" s="12"/>
      <c r="AFH226" s="12"/>
      <c r="AFI226" s="12"/>
      <c r="AFJ226" s="12"/>
      <c r="AFK226" s="12"/>
      <c r="AFL226" s="12"/>
      <c r="AFM226" s="12"/>
      <c r="AFN226" s="12"/>
      <c r="AFO226" s="12"/>
      <c r="AFP226" s="12"/>
      <c r="AFQ226" s="12"/>
      <c r="AFR226" s="12"/>
      <c r="AFS226" s="12"/>
      <c r="AFT226" s="12"/>
      <c r="AFU226" s="12"/>
      <c r="AFV226" s="12"/>
      <c r="AFW226" s="12"/>
      <c r="AFX226" s="12"/>
      <c r="AFY226" s="12"/>
      <c r="AFZ226" s="12"/>
      <c r="AGA226" s="12"/>
      <c r="AGB226" s="12"/>
      <c r="AGC226" s="12"/>
      <c r="AGD226" s="12"/>
      <c r="AGE226" s="12"/>
      <c r="AGF226" s="12"/>
      <c r="AGG226" s="12"/>
      <c r="AGH226" s="12"/>
      <c r="AGI226" s="12"/>
      <c r="AGJ226" s="12"/>
      <c r="AGK226" s="12"/>
      <c r="AGL226" s="12"/>
      <c r="AGM226" s="12"/>
      <c r="AGN226" s="12"/>
      <c r="AGO226" s="12"/>
      <c r="AGP226" s="12"/>
      <c r="AGQ226" s="12"/>
      <c r="AGR226" s="12"/>
      <c r="AGS226" s="12"/>
      <c r="AGT226" s="12"/>
      <c r="AGU226" s="12"/>
      <c r="AGV226" s="12"/>
      <c r="AGW226" s="12"/>
      <c r="AGX226" s="12"/>
      <c r="AGY226" s="12"/>
      <c r="AGZ226" s="12"/>
      <c r="AHA226" s="12"/>
      <c r="AHB226" s="12"/>
      <c r="AHC226" s="12"/>
      <c r="AHD226" s="12"/>
      <c r="AHE226" s="12"/>
      <c r="AHF226" s="12"/>
      <c r="AHG226" s="12"/>
      <c r="AHH226" s="12"/>
      <c r="AHI226" s="12"/>
      <c r="AHJ226" s="12"/>
      <c r="AHK226" s="12"/>
      <c r="AHL226" s="12"/>
      <c r="AHM226" s="12"/>
      <c r="AHN226" s="12"/>
      <c r="AHO226" s="12"/>
      <c r="AHP226" s="12"/>
      <c r="AHQ226" s="12"/>
      <c r="AHR226" s="12"/>
      <c r="AHS226" s="12"/>
      <c r="AHT226" s="12"/>
      <c r="AHU226" s="12"/>
      <c r="AHV226" s="12"/>
      <c r="AHW226" s="12"/>
      <c r="AHX226" s="12"/>
      <c r="AHY226" s="12"/>
      <c r="AHZ226" s="12"/>
      <c r="AIA226" s="12"/>
      <c r="AIB226" s="12"/>
      <c r="AIC226" s="12"/>
      <c r="AID226" s="12"/>
      <c r="AIE226" s="12"/>
      <c r="AIF226" s="12"/>
      <c r="AIG226" s="12"/>
      <c r="AIH226" s="12"/>
      <c r="AII226" s="12"/>
      <c r="AIJ226" s="12"/>
      <c r="AIK226" s="12"/>
      <c r="AIL226" s="12"/>
      <c r="AIM226" s="12"/>
      <c r="AIN226" s="12"/>
      <c r="AIO226" s="12"/>
      <c r="AIP226" s="12"/>
      <c r="AIQ226" s="12"/>
      <c r="AIR226" s="12"/>
      <c r="AIS226" s="12"/>
      <c r="AIT226" s="12"/>
      <c r="AIU226" s="12"/>
      <c r="AIV226" s="12"/>
      <c r="AIW226" s="12"/>
      <c r="AIX226" s="12"/>
      <c r="AIY226" s="12"/>
      <c r="AIZ226" s="12"/>
      <c r="AJA226" s="12"/>
      <c r="AJB226" s="12"/>
      <c r="AJC226" s="12"/>
      <c r="AJD226" s="12"/>
      <c r="AJE226" s="12"/>
      <c r="AJF226" s="12"/>
      <c r="AJG226" s="12"/>
      <c r="AJH226" s="12"/>
      <c r="AJI226" s="12"/>
      <c r="AJJ226" s="12"/>
      <c r="AJK226" s="12"/>
      <c r="AJL226" s="12"/>
      <c r="AJM226" s="12"/>
      <c r="AJN226" s="12"/>
      <c r="AJO226" s="12"/>
      <c r="AJP226" s="12"/>
      <c r="AJQ226" s="12"/>
      <c r="AJR226" s="12"/>
      <c r="AJS226" s="12"/>
      <c r="AJT226" s="12"/>
      <c r="AJU226" s="12"/>
      <c r="AJV226" s="12"/>
      <c r="AJW226" s="12"/>
      <c r="AJX226" s="12"/>
      <c r="AJY226" s="12"/>
      <c r="AJZ226" s="12"/>
      <c r="AKA226" s="12"/>
      <c r="AKB226" s="12"/>
      <c r="AKC226" s="12"/>
      <c r="AKD226" s="12"/>
      <c r="AKE226" s="12"/>
      <c r="AKF226" s="12"/>
      <c r="AKG226" s="12"/>
      <c r="AKH226" s="12"/>
      <c r="AKI226" s="12"/>
      <c r="AKJ226" s="12"/>
      <c r="AKK226" s="12"/>
      <c r="AKL226" s="12"/>
      <c r="AKM226" s="12"/>
      <c r="AKN226" s="12"/>
      <c r="AKO226" s="12"/>
      <c r="AKP226" s="12"/>
      <c r="AKQ226" s="12"/>
      <c r="AKR226" s="12"/>
      <c r="AKS226" s="12"/>
      <c r="AKT226" s="12"/>
      <c r="AKU226" s="12"/>
      <c r="AKV226" s="12"/>
      <c r="AKW226" s="12"/>
      <c r="AKX226" s="12"/>
      <c r="AKY226" s="12"/>
      <c r="AKZ226" s="12"/>
      <c r="ALA226" s="12"/>
      <c r="ALB226" s="12"/>
      <c r="ALC226" s="12"/>
      <c r="ALD226" s="12"/>
      <c r="ALE226" s="12"/>
      <c r="ALF226" s="12"/>
      <c r="ALG226" s="12"/>
      <c r="ALH226" s="12"/>
      <c r="ALI226" s="12"/>
      <c r="ALJ226" s="12"/>
      <c r="ALK226" s="12"/>
      <c r="ALL226" s="12"/>
      <c r="ALM226" s="12"/>
      <c r="ALN226" s="12"/>
      <c r="ALO226" s="12"/>
      <c r="ALP226" s="12"/>
      <c r="ALQ226" s="12"/>
      <c r="ALR226" s="12"/>
      <c r="ALS226" s="12"/>
      <c r="ALT226" s="12"/>
      <c r="ALU226" s="12"/>
      <c r="ALV226" s="12"/>
      <c r="ALW226" s="12"/>
      <c r="ALX226" s="12"/>
      <c r="ALY226" s="12"/>
      <c r="ALZ226" s="12"/>
      <c r="AMA226" s="12"/>
      <c r="AMB226" s="12"/>
      <c r="AMC226" s="12"/>
      <c r="AMD226" s="12"/>
      <c r="AME226" s="12"/>
      <c r="AMF226" s="12"/>
      <c r="AMG226" s="12"/>
      <c r="AMH226" s="12"/>
      <c r="AMI226" s="12"/>
    </row>
    <row r="227" spans="1:1023" s="13" customFormat="1" ht="25.5" x14ac:dyDescent="0.2">
      <c r="A227" s="12"/>
      <c r="B227" s="93">
        <v>87262</v>
      </c>
      <c r="C227" s="72" t="s">
        <v>167</v>
      </c>
      <c r="D227" s="148" t="s">
        <v>1128</v>
      </c>
      <c r="E227" s="172" t="s">
        <v>1125</v>
      </c>
      <c r="F227" s="37">
        <v>35.85</v>
      </c>
      <c r="G227" s="205" t="s">
        <v>138</v>
      </c>
      <c r="H227" s="37">
        <v>96.55</v>
      </c>
      <c r="I227" s="279">
        <v>18.97</v>
      </c>
      <c r="J227" s="6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12"/>
      <c r="AP227" s="12"/>
      <c r="AQ227" s="12"/>
      <c r="AR227" s="12"/>
      <c r="AS227" s="12"/>
      <c r="AT227" s="12"/>
      <c r="AU227" s="12"/>
      <c r="AV227" s="12"/>
      <c r="AW227" s="12"/>
      <c r="AX227" s="12"/>
      <c r="AY227" s="12"/>
      <c r="AZ227" s="12"/>
      <c r="BA227" s="12"/>
      <c r="BB227" s="12"/>
      <c r="BC227" s="12"/>
      <c r="BD227" s="12"/>
      <c r="BE227" s="12"/>
      <c r="BF227" s="12"/>
      <c r="BG227" s="12"/>
      <c r="BH227" s="12"/>
      <c r="BI227" s="12"/>
      <c r="BJ227" s="12"/>
      <c r="BK227" s="12"/>
      <c r="BL227" s="12"/>
      <c r="BM227" s="12"/>
      <c r="BN227" s="12"/>
      <c r="BO227" s="12"/>
      <c r="BP227" s="12"/>
      <c r="BQ227" s="12"/>
      <c r="BR227" s="12"/>
      <c r="BS227" s="12"/>
      <c r="BT227" s="12"/>
      <c r="BU227" s="12"/>
      <c r="BV227" s="12"/>
      <c r="BW227" s="12"/>
      <c r="BX227" s="12"/>
      <c r="BY227" s="12"/>
      <c r="BZ227" s="12"/>
      <c r="CA227" s="12"/>
      <c r="CB227" s="12"/>
      <c r="CC227" s="12"/>
      <c r="CD227" s="12"/>
      <c r="CE227" s="12"/>
      <c r="CF227" s="12"/>
      <c r="CG227" s="12"/>
      <c r="CH227" s="12"/>
      <c r="CI227" s="12"/>
      <c r="CJ227" s="12"/>
      <c r="CK227" s="12"/>
      <c r="CL227" s="12"/>
      <c r="CM227" s="12"/>
      <c r="CN227" s="12"/>
      <c r="CO227" s="12"/>
      <c r="CP227" s="12"/>
      <c r="CQ227" s="12"/>
      <c r="CR227" s="12"/>
      <c r="CS227" s="12"/>
      <c r="CT227" s="12"/>
      <c r="CU227" s="12"/>
      <c r="CV227" s="12"/>
      <c r="CW227" s="12"/>
      <c r="CX227" s="12"/>
      <c r="CY227" s="12"/>
      <c r="CZ227" s="12"/>
      <c r="DA227" s="12"/>
      <c r="DB227" s="12"/>
      <c r="DC227" s="12"/>
      <c r="DD227" s="12"/>
      <c r="DE227" s="12"/>
      <c r="DF227" s="12"/>
      <c r="DG227" s="12"/>
      <c r="DH227" s="12"/>
      <c r="DI227" s="12"/>
      <c r="DJ227" s="12"/>
      <c r="DK227" s="12"/>
      <c r="DL227" s="12"/>
      <c r="DM227" s="12"/>
      <c r="DN227" s="12"/>
      <c r="DO227" s="12"/>
      <c r="DP227" s="12"/>
      <c r="DQ227" s="12"/>
      <c r="DR227" s="12"/>
      <c r="DS227" s="12"/>
      <c r="DT227" s="12"/>
      <c r="DU227" s="12"/>
      <c r="DV227" s="12"/>
      <c r="DW227" s="12"/>
      <c r="DX227" s="12"/>
      <c r="DY227" s="12"/>
      <c r="DZ227" s="12"/>
      <c r="EA227" s="12"/>
      <c r="EB227" s="12"/>
      <c r="EC227" s="12"/>
      <c r="ED227" s="12"/>
      <c r="EE227" s="12"/>
      <c r="EF227" s="12"/>
      <c r="EG227" s="12"/>
      <c r="EH227" s="12"/>
      <c r="EI227" s="12"/>
      <c r="EJ227" s="12"/>
      <c r="EK227" s="12"/>
      <c r="EL227" s="12"/>
      <c r="EM227" s="12"/>
      <c r="EN227" s="12"/>
      <c r="EO227" s="12"/>
      <c r="EP227" s="12"/>
      <c r="EQ227" s="12"/>
      <c r="ER227" s="12"/>
      <c r="ES227" s="12"/>
      <c r="ET227" s="12"/>
      <c r="EU227" s="12"/>
      <c r="EV227" s="12"/>
      <c r="EW227" s="12"/>
      <c r="EX227" s="12"/>
      <c r="EY227" s="12"/>
      <c r="EZ227" s="12"/>
      <c r="FA227" s="12"/>
      <c r="FB227" s="12"/>
      <c r="FC227" s="12"/>
      <c r="FD227" s="12"/>
      <c r="FE227" s="12"/>
      <c r="FF227" s="12"/>
      <c r="FG227" s="12"/>
      <c r="FH227" s="12"/>
      <c r="FI227" s="12"/>
      <c r="FJ227" s="12"/>
      <c r="FK227" s="12"/>
      <c r="FL227" s="12"/>
      <c r="FM227" s="12"/>
      <c r="FN227" s="12"/>
      <c r="FO227" s="12"/>
      <c r="FP227" s="12"/>
      <c r="FQ227" s="12"/>
      <c r="FR227" s="12"/>
      <c r="FS227" s="12"/>
      <c r="FT227" s="12"/>
      <c r="FU227" s="12"/>
      <c r="FV227" s="12"/>
      <c r="FW227" s="12"/>
      <c r="FX227" s="12"/>
      <c r="FY227" s="12"/>
      <c r="FZ227" s="12"/>
      <c r="GA227" s="12"/>
      <c r="GB227" s="12"/>
      <c r="GC227" s="12"/>
      <c r="GD227" s="12"/>
      <c r="GE227" s="12"/>
      <c r="GF227" s="12"/>
      <c r="GG227" s="12"/>
      <c r="GH227" s="12"/>
      <c r="GI227" s="12"/>
      <c r="GJ227" s="12"/>
      <c r="GK227" s="12"/>
      <c r="GL227" s="12"/>
      <c r="GM227" s="12"/>
      <c r="GN227" s="12"/>
      <c r="GO227" s="12"/>
      <c r="GP227" s="12"/>
      <c r="GQ227" s="12"/>
      <c r="GR227" s="12"/>
      <c r="GS227" s="12"/>
      <c r="GT227" s="12"/>
      <c r="GU227" s="12"/>
      <c r="GV227" s="12"/>
      <c r="GW227" s="12"/>
      <c r="GX227" s="12"/>
      <c r="GY227" s="12"/>
      <c r="GZ227" s="12"/>
      <c r="HA227" s="12"/>
      <c r="HB227" s="12"/>
      <c r="HC227" s="12"/>
      <c r="HD227" s="12"/>
      <c r="HE227" s="12"/>
      <c r="HF227" s="12"/>
      <c r="HG227" s="12"/>
      <c r="HH227" s="12"/>
      <c r="HI227" s="12"/>
      <c r="HJ227" s="12"/>
      <c r="HK227" s="12"/>
      <c r="HL227" s="12"/>
      <c r="HM227" s="12"/>
      <c r="HN227" s="12"/>
      <c r="HO227" s="12"/>
      <c r="HP227" s="12"/>
      <c r="HQ227" s="12"/>
      <c r="HR227" s="12"/>
      <c r="HS227" s="12"/>
      <c r="HT227" s="12"/>
      <c r="HU227" s="12"/>
      <c r="HV227" s="12"/>
      <c r="HW227" s="12"/>
      <c r="HX227" s="12"/>
      <c r="HY227" s="12"/>
      <c r="HZ227" s="12"/>
      <c r="IA227" s="12"/>
      <c r="IB227" s="12"/>
      <c r="IC227" s="12"/>
      <c r="ID227" s="12"/>
      <c r="IE227" s="12"/>
      <c r="IF227" s="12"/>
      <c r="IG227" s="12"/>
      <c r="IH227" s="12"/>
      <c r="II227" s="12"/>
      <c r="IJ227" s="12"/>
      <c r="IK227" s="12"/>
      <c r="IL227" s="12"/>
      <c r="IM227" s="12"/>
      <c r="IN227" s="12"/>
      <c r="IO227" s="12"/>
      <c r="IP227" s="12"/>
      <c r="IQ227" s="12"/>
      <c r="IR227" s="12"/>
      <c r="IS227" s="12"/>
      <c r="IT227" s="12"/>
      <c r="IU227" s="12"/>
      <c r="IV227" s="12"/>
      <c r="IW227" s="12"/>
      <c r="IX227" s="12"/>
      <c r="IY227" s="12"/>
      <c r="IZ227" s="12"/>
      <c r="JA227" s="12"/>
      <c r="JB227" s="12"/>
      <c r="JC227" s="12"/>
      <c r="JD227" s="12"/>
      <c r="JE227" s="12"/>
      <c r="JF227" s="12"/>
      <c r="JG227" s="12"/>
      <c r="JH227" s="12"/>
      <c r="JI227" s="12"/>
      <c r="JJ227" s="12"/>
      <c r="JK227" s="12"/>
      <c r="JL227" s="12"/>
      <c r="JM227" s="12"/>
      <c r="JN227" s="12"/>
      <c r="JO227" s="12"/>
      <c r="JP227" s="12"/>
      <c r="JQ227" s="12"/>
      <c r="JR227" s="12"/>
      <c r="JS227" s="12"/>
      <c r="JT227" s="12"/>
      <c r="JU227" s="12"/>
      <c r="JV227" s="12"/>
      <c r="JW227" s="12"/>
      <c r="JX227" s="12"/>
      <c r="JY227" s="12"/>
      <c r="JZ227" s="12"/>
      <c r="KA227" s="12"/>
      <c r="KB227" s="12"/>
      <c r="KC227" s="12"/>
      <c r="KD227" s="12"/>
      <c r="KE227" s="12"/>
      <c r="KF227" s="12"/>
      <c r="KG227" s="12"/>
      <c r="KH227" s="12"/>
      <c r="KI227" s="12"/>
      <c r="KJ227" s="12"/>
      <c r="KK227" s="12"/>
      <c r="KL227" s="12"/>
      <c r="KM227" s="12"/>
      <c r="KN227" s="12"/>
      <c r="KO227" s="12"/>
      <c r="KP227" s="12"/>
      <c r="KQ227" s="12"/>
      <c r="KR227" s="12"/>
      <c r="KS227" s="12"/>
      <c r="KT227" s="12"/>
      <c r="KU227" s="12"/>
      <c r="KV227" s="12"/>
      <c r="KW227" s="12"/>
      <c r="KX227" s="12"/>
      <c r="KY227" s="12"/>
      <c r="KZ227" s="12"/>
      <c r="LA227" s="12"/>
      <c r="LB227" s="12"/>
      <c r="LC227" s="12"/>
      <c r="LD227" s="12"/>
      <c r="LE227" s="12"/>
      <c r="LF227" s="12"/>
      <c r="LG227" s="12"/>
      <c r="LH227" s="12"/>
      <c r="LI227" s="12"/>
      <c r="LJ227" s="12"/>
      <c r="LK227" s="12"/>
      <c r="LL227" s="12"/>
      <c r="LM227" s="12"/>
      <c r="LN227" s="12"/>
      <c r="LO227" s="12"/>
      <c r="LP227" s="12"/>
      <c r="LQ227" s="12"/>
      <c r="LR227" s="12"/>
      <c r="LS227" s="12"/>
      <c r="LT227" s="12"/>
      <c r="LU227" s="12"/>
      <c r="LV227" s="12"/>
      <c r="LW227" s="12"/>
      <c r="LX227" s="12"/>
      <c r="LY227" s="12"/>
      <c r="LZ227" s="12"/>
      <c r="MA227" s="12"/>
      <c r="MB227" s="12"/>
      <c r="MC227" s="12"/>
      <c r="MD227" s="12"/>
      <c r="ME227" s="12"/>
      <c r="MF227" s="12"/>
      <c r="MG227" s="12"/>
      <c r="MH227" s="12"/>
      <c r="MI227" s="12"/>
      <c r="MJ227" s="12"/>
      <c r="MK227" s="12"/>
      <c r="ML227" s="12"/>
      <c r="MM227" s="12"/>
      <c r="MN227" s="12"/>
      <c r="MO227" s="12"/>
      <c r="MP227" s="12"/>
      <c r="MQ227" s="12"/>
      <c r="MR227" s="12"/>
      <c r="MS227" s="12"/>
      <c r="MT227" s="12"/>
      <c r="MU227" s="12"/>
      <c r="MV227" s="12"/>
      <c r="MW227" s="12"/>
      <c r="MX227" s="12"/>
      <c r="MY227" s="12"/>
      <c r="MZ227" s="12"/>
      <c r="NA227" s="12"/>
      <c r="NB227" s="12"/>
      <c r="NC227" s="12"/>
      <c r="ND227" s="12"/>
      <c r="NE227" s="12"/>
      <c r="NF227" s="12"/>
      <c r="NG227" s="12"/>
      <c r="NH227" s="12"/>
      <c r="NI227" s="12"/>
      <c r="NJ227" s="12"/>
      <c r="NK227" s="12"/>
      <c r="NL227" s="12"/>
      <c r="NM227" s="12"/>
      <c r="NN227" s="12"/>
      <c r="NO227" s="12"/>
      <c r="NP227" s="12"/>
      <c r="NQ227" s="12"/>
      <c r="NR227" s="12"/>
      <c r="NS227" s="12"/>
      <c r="NT227" s="12"/>
      <c r="NU227" s="12"/>
      <c r="NV227" s="12"/>
      <c r="NW227" s="12"/>
      <c r="NX227" s="12"/>
      <c r="NY227" s="12"/>
      <c r="NZ227" s="12"/>
      <c r="OA227" s="12"/>
      <c r="OB227" s="12"/>
      <c r="OC227" s="12"/>
      <c r="OD227" s="12"/>
      <c r="OE227" s="12"/>
      <c r="OF227" s="12"/>
      <c r="OG227" s="12"/>
      <c r="OH227" s="12"/>
      <c r="OI227" s="12"/>
      <c r="OJ227" s="12"/>
      <c r="OK227" s="12"/>
      <c r="OL227" s="12"/>
      <c r="OM227" s="12"/>
      <c r="ON227" s="12"/>
      <c r="OO227" s="12"/>
      <c r="OP227" s="12"/>
      <c r="OQ227" s="12"/>
      <c r="OR227" s="12"/>
      <c r="OS227" s="12"/>
      <c r="OT227" s="12"/>
      <c r="OU227" s="12"/>
      <c r="OV227" s="12"/>
      <c r="OW227" s="12"/>
      <c r="OX227" s="12"/>
      <c r="OY227" s="12"/>
      <c r="OZ227" s="12"/>
      <c r="PA227" s="12"/>
      <c r="PB227" s="12"/>
      <c r="PC227" s="12"/>
      <c r="PD227" s="12"/>
      <c r="PE227" s="12"/>
      <c r="PF227" s="12"/>
      <c r="PG227" s="12"/>
      <c r="PH227" s="12"/>
      <c r="PI227" s="12"/>
      <c r="PJ227" s="12"/>
      <c r="PK227" s="12"/>
      <c r="PL227" s="12"/>
      <c r="PM227" s="12"/>
      <c r="PN227" s="12"/>
      <c r="PO227" s="12"/>
      <c r="PP227" s="12"/>
      <c r="PQ227" s="12"/>
      <c r="PR227" s="12"/>
      <c r="PS227" s="12"/>
      <c r="PT227" s="12"/>
      <c r="PU227" s="12"/>
      <c r="PV227" s="12"/>
      <c r="PW227" s="12"/>
      <c r="PX227" s="12"/>
      <c r="PY227" s="12"/>
      <c r="PZ227" s="12"/>
      <c r="QA227" s="12"/>
      <c r="QB227" s="12"/>
      <c r="QC227" s="12"/>
      <c r="QD227" s="12"/>
      <c r="QE227" s="12"/>
      <c r="QF227" s="12"/>
      <c r="QG227" s="12"/>
      <c r="QH227" s="12"/>
      <c r="QI227" s="12"/>
      <c r="QJ227" s="12"/>
      <c r="QK227" s="12"/>
      <c r="QL227" s="12"/>
      <c r="QM227" s="12"/>
      <c r="QN227" s="12"/>
      <c r="QO227" s="12"/>
      <c r="QP227" s="12"/>
      <c r="QQ227" s="12"/>
      <c r="QR227" s="12"/>
      <c r="QS227" s="12"/>
      <c r="QT227" s="12"/>
      <c r="QU227" s="12"/>
      <c r="QV227" s="12"/>
      <c r="QW227" s="12"/>
      <c r="QX227" s="12"/>
      <c r="QY227" s="12"/>
      <c r="QZ227" s="12"/>
      <c r="RA227" s="12"/>
      <c r="RB227" s="12"/>
      <c r="RC227" s="12"/>
      <c r="RD227" s="12"/>
      <c r="RE227" s="12"/>
      <c r="RF227" s="12"/>
      <c r="RG227" s="12"/>
      <c r="RH227" s="12"/>
      <c r="RI227" s="12"/>
      <c r="RJ227" s="12"/>
      <c r="RK227" s="12"/>
      <c r="RL227" s="12"/>
      <c r="RM227" s="12"/>
      <c r="RN227" s="12"/>
      <c r="RO227" s="12"/>
      <c r="RP227" s="12"/>
      <c r="RQ227" s="12"/>
      <c r="RR227" s="12"/>
      <c r="RS227" s="12"/>
      <c r="RT227" s="12"/>
      <c r="RU227" s="12"/>
      <c r="RV227" s="12"/>
      <c r="RW227" s="12"/>
      <c r="RX227" s="12"/>
      <c r="RY227" s="12"/>
      <c r="RZ227" s="12"/>
      <c r="SA227" s="12"/>
      <c r="SB227" s="12"/>
      <c r="SC227" s="12"/>
      <c r="SD227" s="12"/>
      <c r="SE227" s="12"/>
      <c r="SF227" s="12"/>
      <c r="SG227" s="12"/>
      <c r="SH227" s="12"/>
      <c r="SI227" s="12"/>
      <c r="SJ227" s="12"/>
      <c r="SK227" s="12"/>
      <c r="SL227" s="12"/>
      <c r="SM227" s="12"/>
      <c r="SN227" s="12"/>
      <c r="SO227" s="12"/>
      <c r="SP227" s="12"/>
      <c r="SQ227" s="12"/>
      <c r="SR227" s="12"/>
      <c r="SS227" s="12"/>
      <c r="ST227" s="12"/>
      <c r="SU227" s="12"/>
      <c r="SV227" s="12"/>
      <c r="SW227" s="12"/>
      <c r="SX227" s="12"/>
      <c r="SY227" s="12"/>
      <c r="SZ227" s="12"/>
      <c r="TA227" s="12"/>
      <c r="TB227" s="12"/>
      <c r="TC227" s="12"/>
      <c r="TD227" s="12"/>
      <c r="TE227" s="12"/>
      <c r="TF227" s="12"/>
      <c r="TG227" s="12"/>
      <c r="TH227" s="12"/>
      <c r="TI227" s="12"/>
      <c r="TJ227" s="12"/>
      <c r="TK227" s="12"/>
      <c r="TL227" s="12"/>
      <c r="TM227" s="12"/>
      <c r="TN227" s="12"/>
      <c r="TO227" s="12"/>
      <c r="TP227" s="12"/>
      <c r="TQ227" s="12"/>
      <c r="TR227" s="12"/>
      <c r="TS227" s="12"/>
      <c r="TT227" s="12"/>
      <c r="TU227" s="12"/>
      <c r="TV227" s="12"/>
      <c r="TW227" s="12"/>
      <c r="TX227" s="12"/>
      <c r="TY227" s="12"/>
      <c r="TZ227" s="12"/>
      <c r="UA227" s="12"/>
      <c r="UB227" s="12"/>
      <c r="UC227" s="12"/>
      <c r="UD227" s="12"/>
      <c r="UE227" s="12"/>
      <c r="UF227" s="12"/>
      <c r="UG227" s="12"/>
      <c r="UH227" s="12"/>
      <c r="UI227" s="12"/>
      <c r="UJ227" s="12"/>
      <c r="UK227" s="12"/>
      <c r="UL227" s="12"/>
      <c r="UM227" s="12"/>
      <c r="UN227" s="12"/>
      <c r="UO227" s="12"/>
      <c r="UP227" s="12"/>
      <c r="UQ227" s="12"/>
      <c r="UR227" s="12"/>
      <c r="US227" s="12"/>
      <c r="UT227" s="12"/>
      <c r="UU227" s="12"/>
      <c r="UV227" s="12"/>
      <c r="UW227" s="12"/>
      <c r="UX227" s="12"/>
      <c r="UY227" s="12"/>
      <c r="UZ227" s="12"/>
      <c r="VA227" s="12"/>
      <c r="VB227" s="12"/>
      <c r="VC227" s="12"/>
      <c r="VD227" s="12"/>
      <c r="VE227" s="12"/>
      <c r="VF227" s="12"/>
      <c r="VG227" s="12"/>
      <c r="VH227" s="12"/>
      <c r="VI227" s="12"/>
      <c r="VJ227" s="12"/>
      <c r="VK227" s="12"/>
      <c r="VL227" s="12"/>
      <c r="VM227" s="12"/>
      <c r="VN227" s="12"/>
      <c r="VO227" s="12"/>
      <c r="VP227" s="12"/>
      <c r="VQ227" s="12"/>
      <c r="VR227" s="12"/>
      <c r="VS227" s="12"/>
      <c r="VT227" s="12"/>
      <c r="VU227" s="12"/>
      <c r="VV227" s="12"/>
      <c r="VW227" s="12"/>
      <c r="VX227" s="12"/>
      <c r="VY227" s="12"/>
      <c r="VZ227" s="12"/>
      <c r="WA227" s="12"/>
      <c r="WB227" s="12"/>
      <c r="WC227" s="12"/>
      <c r="WD227" s="12"/>
      <c r="WE227" s="12"/>
      <c r="WF227" s="12"/>
      <c r="WG227" s="12"/>
      <c r="WH227" s="12"/>
      <c r="WI227" s="12"/>
      <c r="WJ227" s="12"/>
      <c r="WK227" s="12"/>
      <c r="WL227" s="12"/>
      <c r="WM227" s="12"/>
      <c r="WN227" s="12"/>
      <c r="WO227" s="12"/>
      <c r="WP227" s="12"/>
      <c r="WQ227" s="12"/>
      <c r="WR227" s="12"/>
      <c r="WS227" s="12"/>
      <c r="WT227" s="12"/>
      <c r="WU227" s="12"/>
      <c r="WV227" s="12"/>
      <c r="WW227" s="12"/>
      <c r="WX227" s="12"/>
      <c r="WY227" s="12"/>
      <c r="WZ227" s="12"/>
      <c r="XA227" s="12"/>
      <c r="XB227" s="12"/>
      <c r="XC227" s="12"/>
      <c r="XD227" s="12"/>
      <c r="XE227" s="12"/>
      <c r="XF227" s="12"/>
      <c r="XG227" s="12"/>
      <c r="XH227" s="12"/>
      <c r="XI227" s="12"/>
      <c r="XJ227" s="12"/>
      <c r="XK227" s="12"/>
      <c r="XL227" s="12"/>
      <c r="XM227" s="12"/>
      <c r="XN227" s="12"/>
      <c r="XO227" s="12"/>
      <c r="XP227" s="12"/>
      <c r="XQ227" s="12"/>
      <c r="XR227" s="12"/>
      <c r="XS227" s="12"/>
      <c r="XT227" s="12"/>
      <c r="XU227" s="12"/>
      <c r="XV227" s="12"/>
      <c r="XW227" s="12"/>
      <c r="XX227" s="12"/>
      <c r="XY227" s="12"/>
      <c r="XZ227" s="12"/>
      <c r="YA227" s="12"/>
      <c r="YB227" s="12"/>
      <c r="YC227" s="12"/>
      <c r="YD227" s="12"/>
      <c r="YE227" s="12"/>
      <c r="YF227" s="12"/>
      <c r="YG227" s="12"/>
      <c r="YH227" s="12"/>
      <c r="YI227" s="12"/>
      <c r="YJ227" s="12"/>
      <c r="YK227" s="12"/>
      <c r="YL227" s="12"/>
      <c r="YM227" s="12"/>
      <c r="YN227" s="12"/>
      <c r="YO227" s="12"/>
      <c r="YP227" s="12"/>
      <c r="YQ227" s="12"/>
      <c r="YR227" s="12"/>
      <c r="YS227" s="12"/>
      <c r="YT227" s="12"/>
      <c r="YU227" s="12"/>
      <c r="YV227" s="12"/>
      <c r="YW227" s="12"/>
      <c r="YX227" s="12"/>
      <c r="YY227" s="12"/>
      <c r="YZ227" s="12"/>
      <c r="ZA227" s="12"/>
      <c r="ZB227" s="12"/>
      <c r="ZC227" s="12"/>
      <c r="ZD227" s="12"/>
      <c r="ZE227" s="12"/>
      <c r="ZF227" s="12"/>
      <c r="ZG227" s="12"/>
      <c r="ZH227" s="12"/>
      <c r="ZI227" s="12"/>
      <c r="ZJ227" s="12"/>
      <c r="ZK227" s="12"/>
      <c r="ZL227" s="12"/>
      <c r="ZM227" s="12"/>
      <c r="ZN227" s="12"/>
      <c r="ZO227" s="12"/>
      <c r="ZP227" s="12"/>
      <c r="ZQ227" s="12"/>
      <c r="ZR227" s="12"/>
      <c r="ZS227" s="12"/>
      <c r="ZT227" s="12"/>
      <c r="ZU227" s="12"/>
      <c r="ZV227" s="12"/>
      <c r="ZW227" s="12"/>
      <c r="ZX227" s="12"/>
      <c r="ZY227" s="12"/>
      <c r="ZZ227" s="12"/>
      <c r="AAA227" s="12"/>
      <c r="AAB227" s="12"/>
      <c r="AAC227" s="12"/>
      <c r="AAD227" s="12"/>
      <c r="AAE227" s="12"/>
      <c r="AAF227" s="12"/>
      <c r="AAG227" s="12"/>
      <c r="AAH227" s="12"/>
      <c r="AAI227" s="12"/>
      <c r="AAJ227" s="12"/>
      <c r="AAK227" s="12"/>
      <c r="AAL227" s="12"/>
      <c r="AAM227" s="12"/>
      <c r="AAN227" s="12"/>
      <c r="AAO227" s="12"/>
      <c r="AAP227" s="12"/>
      <c r="AAQ227" s="12"/>
      <c r="AAR227" s="12"/>
      <c r="AAS227" s="12"/>
      <c r="AAT227" s="12"/>
      <c r="AAU227" s="12"/>
      <c r="AAV227" s="12"/>
      <c r="AAW227" s="12"/>
      <c r="AAX227" s="12"/>
      <c r="AAY227" s="12"/>
      <c r="AAZ227" s="12"/>
      <c r="ABA227" s="12"/>
      <c r="ABB227" s="12"/>
      <c r="ABC227" s="12"/>
      <c r="ABD227" s="12"/>
      <c r="ABE227" s="12"/>
      <c r="ABF227" s="12"/>
      <c r="ABG227" s="12"/>
      <c r="ABH227" s="12"/>
      <c r="ABI227" s="12"/>
      <c r="ABJ227" s="12"/>
      <c r="ABK227" s="12"/>
      <c r="ABL227" s="12"/>
      <c r="ABM227" s="12"/>
      <c r="ABN227" s="12"/>
      <c r="ABO227" s="12"/>
      <c r="ABP227" s="12"/>
      <c r="ABQ227" s="12"/>
      <c r="ABR227" s="12"/>
      <c r="ABS227" s="12"/>
      <c r="ABT227" s="12"/>
      <c r="ABU227" s="12"/>
      <c r="ABV227" s="12"/>
      <c r="ABW227" s="12"/>
      <c r="ABX227" s="12"/>
      <c r="ABY227" s="12"/>
      <c r="ABZ227" s="12"/>
      <c r="ACA227" s="12"/>
      <c r="ACB227" s="12"/>
      <c r="ACC227" s="12"/>
      <c r="ACD227" s="12"/>
      <c r="ACE227" s="12"/>
      <c r="ACF227" s="12"/>
      <c r="ACG227" s="12"/>
      <c r="ACH227" s="12"/>
      <c r="ACI227" s="12"/>
      <c r="ACJ227" s="12"/>
      <c r="ACK227" s="12"/>
      <c r="ACL227" s="12"/>
      <c r="ACM227" s="12"/>
      <c r="ACN227" s="12"/>
      <c r="ACO227" s="12"/>
      <c r="ACP227" s="12"/>
      <c r="ACQ227" s="12"/>
      <c r="ACR227" s="12"/>
      <c r="ACS227" s="12"/>
      <c r="ACT227" s="12"/>
      <c r="ACU227" s="12"/>
      <c r="ACV227" s="12"/>
      <c r="ACW227" s="12"/>
      <c r="ACX227" s="12"/>
      <c r="ACY227" s="12"/>
      <c r="ACZ227" s="12"/>
      <c r="ADA227" s="12"/>
      <c r="ADB227" s="12"/>
      <c r="ADC227" s="12"/>
      <c r="ADD227" s="12"/>
      <c r="ADE227" s="12"/>
      <c r="ADF227" s="12"/>
      <c r="ADG227" s="12"/>
      <c r="ADH227" s="12"/>
      <c r="ADI227" s="12"/>
      <c r="ADJ227" s="12"/>
      <c r="ADK227" s="12"/>
      <c r="ADL227" s="12"/>
      <c r="ADM227" s="12"/>
      <c r="ADN227" s="12"/>
      <c r="ADO227" s="12"/>
      <c r="ADP227" s="12"/>
      <c r="ADQ227" s="12"/>
      <c r="ADR227" s="12"/>
      <c r="ADS227" s="12"/>
      <c r="ADT227" s="12"/>
      <c r="ADU227" s="12"/>
      <c r="ADV227" s="12"/>
      <c r="ADW227" s="12"/>
      <c r="ADX227" s="12"/>
      <c r="ADY227" s="12"/>
      <c r="ADZ227" s="12"/>
      <c r="AEA227" s="12"/>
      <c r="AEB227" s="12"/>
      <c r="AEC227" s="12"/>
      <c r="AED227" s="12"/>
      <c r="AEE227" s="12"/>
      <c r="AEF227" s="12"/>
      <c r="AEG227" s="12"/>
      <c r="AEH227" s="12"/>
      <c r="AEI227" s="12"/>
      <c r="AEJ227" s="12"/>
      <c r="AEK227" s="12"/>
      <c r="AEL227" s="12"/>
      <c r="AEM227" s="12"/>
      <c r="AEN227" s="12"/>
      <c r="AEO227" s="12"/>
      <c r="AEP227" s="12"/>
      <c r="AEQ227" s="12"/>
      <c r="AER227" s="12"/>
      <c r="AES227" s="12"/>
      <c r="AET227" s="12"/>
      <c r="AEU227" s="12"/>
      <c r="AEV227" s="12"/>
      <c r="AEW227" s="12"/>
      <c r="AEX227" s="12"/>
      <c r="AEY227" s="12"/>
      <c r="AEZ227" s="12"/>
      <c r="AFA227" s="12"/>
      <c r="AFB227" s="12"/>
      <c r="AFC227" s="12"/>
      <c r="AFD227" s="12"/>
      <c r="AFE227" s="12"/>
      <c r="AFF227" s="12"/>
      <c r="AFG227" s="12"/>
      <c r="AFH227" s="12"/>
      <c r="AFI227" s="12"/>
      <c r="AFJ227" s="12"/>
      <c r="AFK227" s="12"/>
      <c r="AFL227" s="12"/>
      <c r="AFM227" s="12"/>
      <c r="AFN227" s="12"/>
      <c r="AFO227" s="12"/>
      <c r="AFP227" s="12"/>
      <c r="AFQ227" s="12"/>
      <c r="AFR227" s="12"/>
      <c r="AFS227" s="12"/>
      <c r="AFT227" s="12"/>
      <c r="AFU227" s="12"/>
      <c r="AFV227" s="12"/>
      <c r="AFW227" s="12"/>
      <c r="AFX227" s="12"/>
      <c r="AFY227" s="12"/>
      <c r="AFZ227" s="12"/>
      <c r="AGA227" s="12"/>
      <c r="AGB227" s="12"/>
      <c r="AGC227" s="12"/>
      <c r="AGD227" s="12"/>
      <c r="AGE227" s="12"/>
      <c r="AGF227" s="12"/>
      <c r="AGG227" s="12"/>
      <c r="AGH227" s="12"/>
      <c r="AGI227" s="12"/>
      <c r="AGJ227" s="12"/>
      <c r="AGK227" s="12"/>
      <c r="AGL227" s="12"/>
      <c r="AGM227" s="12"/>
      <c r="AGN227" s="12"/>
      <c r="AGO227" s="12"/>
      <c r="AGP227" s="12"/>
      <c r="AGQ227" s="12"/>
      <c r="AGR227" s="12"/>
      <c r="AGS227" s="12"/>
      <c r="AGT227" s="12"/>
      <c r="AGU227" s="12"/>
      <c r="AGV227" s="12"/>
      <c r="AGW227" s="12"/>
      <c r="AGX227" s="12"/>
      <c r="AGY227" s="12"/>
      <c r="AGZ227" s="12"/>
      <c r="AHA227" s="12"/>
      <c r="AHB227" s="12"/>
      <c r="AHC227" s="12"/>
      <c r="AHD227" s="12"/>
      <c r="AHE227" s="12"/>
      <c r="AHF227" s="12"/>
      <c r="AHG227" s="12"/>
      <c r="AHH227" s="12"/>
      <c r="AHI227" s="12"/>
      <c r="AHJ227" s="12"/>
      <c r="AHK227" s="12"/>
      <c r="AHL227" s="12"/>
      <c r="AHM227" s="12"/>
      <c r="AHN227" s="12"/>
      <c r="AHO227" s="12"/>
      <c r="AHP227" s="12"/>
      <c r="AHQ227" s="12"/>
      <c r="AHR227" s="12"/>
      <c r="AHS227" s="12"/>
      <c r="AHT227" s="12"/>
      <c r="AHU227" s="12"/>
      <c r="AHV227" s="12"/>
      <c r="AHW227" s="12"/>
      <c r="AHX227" s="12"/>
      <c r="AHY227" s="12"/>
      <c r="AHZ227" s="12"/>
      <c r="AIA227" s="12"/>
      <c r="AIB227" s="12"/>
      <c r="AIC227" s="12"/>
      <c r="AID227" s="12"/>
      <c r="AIE227" s="12"/>
      <c r="AIF227" s="12"/>
      <c r="AIG227" s="12"/>
      <c r="AIH227" s="12"/>
      <c r="AII227" s="12"/>
      <c r="AIJ227" s="12"/>
      <c r="AIK227" s="12"/>
      <c r="AIL227" s="12"/>
      <c r="AIM227" s="12"/>
      <c r="AIN227" s="12"/>
      <c r="AIO227" s="12"/>
      <c r="AIP227" s="12"/>
      <c r="AIQ227" s="12"/>
      <c r="AIR227" s="12"/>
      <c r="AIS227" s="12"/>
      <c r="AIT227" s="12"/>
      <c r="AIU227" s="12"/>
      <c r="AIV227" s="12"/>
      <c r="AIW227" s="12"/>
      <c r="AIX227" s="12"/>
      <c r="AIY227" s="12"/>
      <c r="AIZ227" s="12"/>
      <c r="AJA227" s="12"/>
      <c r="AJB227" s="12"/>
      <c r="AJC227" s="12"/>
      <c r="AJD227" s="12"/>
      <c r="AJE227" s="12"/>
      <c r="AJF227" s="12"/>
      <c r="AJG227" s="12"/>
      <c r="AJH227" s="12"/>
      <c r="AJI227" s="12"/>
      <c r="AJJ227" s="12"/>
      <c r="AJK227" s="12"/>
      <c r="AJL227" s="12"/>
      <c r="AJM227" s="12"/>
      <c r="AJN227" s="12"/>
      <c r="AJO227" s="12"/>
      <c r="AJP227" s="12"/>
      <c r="AJQ227" s="12"/>
      <c r="AJR227" s="12"/>
      <c r="AJS227" s="12"/>
      <c r="AJT227" s="12"/>
      <c r="AJU227" s="12"/>
      <c r="AJV227" s="12"/>
      <c r="AJW227" s="12"/>
      <c r="AJX227" s="12"/>
      <c r="AJY227" s="12"/>
      <c r="AJZ227" s="12"/>
      <c r="AKA227" s="12"/>
      <c r="AKB227" s="12"/>
      <c r="AKC227" s="12"/>
      <c r="AKD227" s="12"/>
      <c r="AKE227" s="12"/>
      <c r="AKF227" s="12"/>
      <c r="AKG227" s="12"/>
      <c r="AKH227" s="12"/>
      <c r="AKI227" s="12"/>
      <c r="AKJ227" s="12"/>
      <c r="AKK227" s="12"/>
      <c r="AKL227" s="12"/>
      <c r="AKM227" s="12"/>
      <c r="AKN227" s="12"/>
      <c r="AKO227" s="12"/>
      <c r="AKP227" s="12"/>
      <c r="AKQ227" s="12"/>
      <c r="AKR227" s="12"/>
      <c r="AKS227" s="12"/>
      <c r="AKT227" s="12"/>
      <c r="AKU227" s="12"/>
      <c r="AKV227" s="12"/>
      <c r="AKW227" s="12"/>
      <c r="AKX227" s="12"/>
      <c r="AKY227" s="12"/>
      <c r="AKZ227" s="12"/>
      <c r="ALA227" s="12"/>
      <c r="ALB227" s="12"/>
      <c r="ALC227" s="12"/>
      <c r="ALD227" s="12"/>
      <c r="ALE227" s="12"/>
      <c r="ALF227" s="12"/>
      <c r="ALG227" s="12"/>
      <c r="ALH227" s="12"/>
      <c r="ALI227" s="12"/>
      <c r="ALJ227" s="12"/>
      <c r="ALK227" s="12"/>
      <c r="ALL227" s="12"/>
      <c r="ALM227" s="12"/>
      <c r="ALN227" s="12"/>
      <c r="ALO227" s="12"/>
      <c r="ALP227" s="12"/>
      <c r="ALQ227" s="12"/>
      <c r="ALR227" s="12"/>
      <c r="ALS227" s="12"/>
      <c r="ALT227" s="12"/>
      <c r="ALU227" s="12"/>
      <c r="ALV227" s="12"/>
      <c r="ALW227" s="12"/>
      <c r="ALX227" s="12"/>
      <c r="ALY227" s="12"/>
      <c r="ALZ227" s="12"/>
      <c r="AMA227" s="12"/>
      <c r="AMB227" s="12"/>
      <c r="AMC227" s="12"/>
      <c r="AMD227" s="12"/>
      <c r="AME227" s="12"/>
      <c r="AMF227" s="12"/>
      <c r="AMG227" s="12"/>
      <c r="AMH227" s="12"/>
      <c r="AMI227" s="12"/>
    </row>
    <row r="228" spans="1:1023" s="13" customFormat="1" x14ac:dyDescent="0.2">
      <c r="A228" s="12"/>
      <c r="B228" s="93"/>
      <c r="C228" s="79"/>
      <c r="D228" s="100"/>
      <c r="E228" s="171"/>
      <c r="F228" s="37"/>
      <c r="G228" s="205"/>
      <c r="H228" s="37">
        <f>SUM(F227*H227)</f>
        <v>3461.3175000000001</v>
      </c>
      <c r="I228" s="283">
        <f>SUM(F227*I227)</f>
        <v>680.07449999999994</v>
      </c>
      <c r="J228" s="62">
        <f>SUM(H228:I228)</f>
        <v>4141.3919999999998</v>
      </c>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12"/>
      <c r="AP228" s="12"/>
      <c r="AQ228" s="12"/>
      <c r="AR228" s="12"/>
      <c r="AS228" s="12"/>
      <c r="AT228" s="12"/>
      <c r="AU228" s="12"/>
      <c r="AV228" s="12"/>
      <c r="AW228" s="12"/>
      <c r="AX228" s="12"/>
      <c r="AY228" s="12"/>
      <c r="AZ228" s="12"/>
      <c r="BA228" s="12"/>
      <c r="BB228" s="12"/>
      <c r="BC228" s="12"/>
      <c r="BD228" s="12"/>
      <c r="BE228" s="12"/>
      <c r="BF228" s="12"/>
      <c r="BG228" s="12"/>
      <c r="BH228" s="12"/>
      <c r="BI228" s="12"/>
      <c r="BJ228" s="12"/>
      <c r="BK228" s="12"/>
      <c r="BL228" s="12"/>
      <c r="BM228" s="12"/>
      <c r="BN228" s="12"/>
      <c r="BO228" s="12"/>
      <c r="BP228" s="12"/>
      <c r="BQ228" s="12"/>
      <c r="BR228" s="12"/>
      <c r="BS228" s="12"/>
      <c r="BT228" s="12"/>
      <c r="BU228" s="12"/>
      <c r="BV228" s="12"/>
      <c r="BW228" s="12"/>
      <c r="BX228" s="12"/>
      <c r="BY228" s="12"/>
      <c r="BZ228" s="12"/>
      <c r="CA228" s="12"/>
      <c r="CB228" s="12"/>
      <c r="CC228" s="12"/>
      <c r="CD228" s="12"/>
      <c r="CE228" s="12"/>
      <c r="CF228" s="12"/>
      <c r="CG228" s="12"/>
      <c r="CH228" s="12"/>
      <c r="CI228" s="12"/>
      <c r="CJ228" s="12"/>
      <c r="CK228" s="12"/>
      <c r="CL228" s="12"/>
      <c r="CM228" s="12"/>
      <c r="CN228" s="12"/>
      <c r="CO228" s="12"/>
      <c r="CP228" s="12"/>
      <c r="CQ228" s="12"/>
      <c r="CR228" s="12"/>
      <c r="CS228" s="12"/>
      <c r="CT228" s="12"/>
      <c r="CU228" s="12"/>
      <c r="CV228" s="12"/>
      <c r="CW228" s="12"/>
      <c r="CX228" s="12"/>
      <c r="CY228" s="12"/>
      <c r="CZ228" s="12"/>
      <c r="DA228" s="12"/>
      <c r="DB228" s="12"/>
      <c r="DC228" s="12"/>
      <c r="DD228" s="12"/>
      <c r="DE228" s="12"/>
      <c r="DF228" s="12"/>
      <c r="DG228" s="12"/>
      <c r="DH228" s="12"/>
      <c r="DI228" s="12"/>
      <c r="DJ228" s="12"/>
      <c r="DK228" s="12"/>
      <c r="DL228" s="12"/>
      <c r="DM228" s="12"/>
      <c r="DN228" s="12"/>
      <c r="DO228" s="12"/>
      <c r="DP228" s="12"/>
      <c r="DQ228" s="12"/>
      <c r="DR228" s="12"/>
      <c r="DS228" s="12"/>
      <c r="DT228" s="12"/>
      <c r="DU228" s="12"/>
      <c r="DV228" s="12"/>
      <c r="DW228" s="12"/>
      <c r="DX228" s="12"/>
      <c r="DY228" s="12"/>
      <c r="DZ228" s="12"/>
      <c r="EA228" s="12"/>
      <c r="EB228" s="12"/>
      <c r="EC228" s="12"/>
      <c r="ED228" s="12"/>
      <c r="EE228" s="12"/>
      <c r="EF228" s="12"/>
      <c r="EG228" s="12"/>
      <c r="EH228" s="12"/>
      <c r="EI228" s="12"/>
      <c r="EJ228" s="12"/>
      <c r="EK228" s="12"/>
      <c r="EL228" s="12"/>
      <c r="EM228" s="12"/>
      <c r="EN228" s="12"/>
      <c r="EO228" s="12"/>
      <c r="EP228" s="12"/>
      <c r="EQ228" s="12"/>
      <c r="ER228" s="12"/>
      <c r="ES228" s="12"/>
      <c r="ET228" s="12"/>
      <c r="EU228" s="12"/>
      <c r="EV228" s="12"/>
      <c r="EW228" s="12"/>
      <c r="EX228" s="12"/>
      <c r="EY228" s="12"/>
      <c r="EZ228" s="12"/>
      <c r="FA228" s="12"/>
      <c r="FB228" s="12"/>
      <c r="FC228" s="12"/>
      <c r="FD228" s="12"/>
      <c r="FE228" s="12"/>
      <c r="FF228" s="12"/>
      <c r="FG228" s="12"/>
      <c r="FH228" s="12"/>
      <c r="FI228" s="12"/>
      <c r="FJ228" s="12"/>
      <c r="FK228" s="12"/>
      <c r="FL228" s="12"/>
      <c r="FM228" s="12"/>
      <c r="FN228" s="12"/>
      <c r="FO228" s="12"/>
      <c r="FP228" s="12"/>
      <c r="FQ228" s="12"/>
      <c r="FR228" s="12"/>
      <c r="FS228" s="12"/>
      <c r="FT228" s="12"/>
      <c r="FU228" s="12"/>
      <c r="FV228" s="12"/>
      <c r="FW228" s="12"/>
      <c r="FX228" s="12"/>
      <c r="FY228" s="12"/>
      <c r="FZ228" s="12"/>
      <c r="GA228" s="12"/>
      <c r="GB228" s="12"/>
      <c r="GC228" s="12"/>
      <c r="GD228" s="12"/>
      <c r="GE228" s="12"/>
      <c r="GF228" s="12"/>
      <c r="GG228" s="12"/>
      <c r="GH228" s="12"/>
      <c r="GI228" s="12"/>
      <c r="GJ228" s="12"/>
      <c r="GK228" s="12"/>
      <c r="GL228" s="12"/>
      <c r="GM228" s="12"/>
      <c r="GN228" s="12"/>
      <c r="GO228" s="12"/>
      <c r="GP228" s="12"/>
      <c r="GQ228" s="12"/>
      <c r="GR228" s="12"/>
      <c r="GS228" s="12"/>
      <c r="GT228" s="12"/>
      <c r="GU228" s="12"/>
      <c r="GV228" s="12"/>
      <c r="GW228" s="12"/>
      <c r="GX228" s="12"/>
      <c r="GY228" s="12"/>
      <c r="GZ228" s="12"/>
      <c r="HA228" s="12"/>
      <c r="HB228" s="12"/>
      <c r="HC228" s="12"/>
      <c r="HD228" s="12"/>
      <c r="HE228" s="12"/>
      <c r="HF228" s="12"/>
      <c r="HG228" s="12"/>
      <c r="HH228" s="12"/>
      <c r="HI228" s="12"/>
      <c r="HJ228" s="12"/>
      <c r="HK228" s="12"/>
      <c r="HL228" s="12"/>
      <c r="HM228" s="12"/>
      <c r="HN228" s="12"/>
      <c r="HO228" s="12"/>
      <c r="HP228" s="12"/>
      <c r="HQ228" s="12"/>
      <c r="HR228" s="12"/>
      <c r="HS228" s="12"/>
      <c r="HT228" s="12"/>
      <c r="HU228" s="12"/>
      <c r="HV228" s="12"/>
      <c r="HW228" s="12"/>
      <c r="HX228" s="12"/>
      <c r="HY228" s="12"/>
      <c r="HZ228" s="12"/>
      <c r="IA228" s="12"/>
      <c r="IB228" s="12"/>
      <c r="IC228" s="12"/>
      <c r="ID228" s="12"/>
      <c r="IE228" s="12"/>
      <c r="IF228" s="12"/>
      <c r="IG228" s="12"/>
      <c r="IH228" s="12"/>
      <c r="II228" s="12"/>
      <c r="IJ228" s="12"/>
      <c r="IK228" s="12"/>
      <c r="IL228" s="12"/>
      <c r="IM228" s="12"/>
      <c r="IN228" s="12"/>
      <c r="IO228" s="12"/>
      <c r="IP228" s="12"/>
      <c r="IQ228" s="12"/>
      <c r="IR228" s="12"/>
      <c r="IS228" s="12"/>
      <c r="IT228" s="12"/>
      <c r="IU228" s="12"/>
      <c r="IV228" s="12"/>
      <c r="IW228" s="12"/>
      <c r="IX228" s="12"/>
      <c r="IY228" s="12"/>
      <c r="IZ228" s="12"/>
      <c r="JA228" s="12"/>
      <c r="JB228" s="12"/>
      <c r="JC228" s="12"/>
      <c r="JD228" s="12"/>
      <c r="JE228" s="12"/>
      <c r="JF228" s="12"/>
      <c r="JG228" s="12"/>
      <c r="JH228" s="12"/>
      <c r="JI228" s="12"/>
      <c r="JJ228" s="12"/>
      <c r="JK228" s="12"/>
      <c r="JL228" s="12"/>
      <c r="JM228" s="12"/>
      <c r="JN228" s="12"/>
      <c r="JO228" s="12"/>
      <c r="JP228" s="12"/>
      <c r="JQ228" s="12"/>
      <c r="JR228" s="12"/>
      <c r="JS228" s="12"/>
      <c r="JT228" s="12"/>
      <c r="JU228" s="12"/>
      <c r="JV228" s="12"/>
      <c r="JW228" s="12"/>
      <c r="JX228" s="12"/>
      <c r="JY228" s="12"/>
      <c r="JZ228" s="12"/>
      <c r="KA228" s="12"/>
      <c r="KB228" s="12"/>
      <c r="KC228" s="12"/>
      <c r="KD228" s="12"/>
      <c r="KE228" s="12"/>
      <c r="KF228" s="12"/>
      <c r="KG228" s="12"/>
      <c r="KH228" s="12"/>
      <c r="KI228" s="12"/>
      <c r="KJ228" s="12"/>
      <c r="KK228" s="12"/>
      <c r="KL228" s="12"/>
      <c r="KM228" s="12"/>
      <c r="KN228" s="12"/>
      <c r="KO228" s="12"/>
      <c r="KP228" s="12"/>
      <c r="KQ228" s="12"/>
      <c r="KR228" s="12"/>
      <c r="KS228" s="12"/>
      <c r="KT228" s="12"/>
      <c r="KU228" s="12"/>
      <c r="KV228" s="12"/>
      <c r="KW228" s="12"/>
      <c r="KX228" s="12"/>
      <c r="KY228" s="12"/>
      <c r="KZ228" s="12"/>
      <c r="LA228" s="12"/>
      <c r="LB228" s="12"/>
      <c r="LC228" s="12"/>
      <c r="LD228" s="12"/>
      <c r="LE228" s="12"/>
      <c r="LF228" s="12"/>
      <c r="LG228" s="12"/>
      <c r="LH228" s="12"/>
      <c r="LI228" s="12"/>
      <c r="LJ228" s="12"/>
      <c r="LK228" s="12"/>
      <c r="LL228" s="12"/>
      <c r="LM228" s="12"/>
      <c r="LN228" s="12"/>
      <c r="LO228" s="12"/>
      <c r="LP228" s="12"/>
      <c r="LQ228" s="12"/>
      <c r="LR228" s="12"/>
      <c r="LS228" s="12"/>
      <c r="LT228" s="12"/>
      <c r="LU228" s="12"/>
      <c r="LV228" s="12"/>
      <c r="LW228" s="12"/>
      <c r="LX228" s="12"/>
      <c r="LY228" s="12"/>
      <c r="LZ228" s="12"/>
      <c r="MA228" s="12"/>
      <c r="MB228" s="12"/>
      <c r="MC228" s="12"/>
      <c r="MD228" s="12"/>
      <c r="ME228" s="12"/>
      <c r="MF228" s="12"/>
      <c r="MG228" s="12"/>
      <c r="MH228" s="12"/>
      <c r="MI228" s="12"/>
      <c r="MJ228" s="12"/>
      <c r="MK228" s="12"/>
      <c r="ML228" s="12"/>
      <c r="MM228" s="12"/>
      <c r="MN228" s="12"/>
      <c r="MO228" s="12"/>
      <c r="MP228" s="12"/>
      <c r="MQ228" s="12"/>
      <c r="MR228" s="12"/>
      <c r="MS228" s="12"/>
      <c r="MT228" s="12"/>
      <c r="MU228" s="12"/>
      <c r="MV228" s="12"/>
      <c r="MW228" s="12"/>
      <c r="MX228" s="12"/>
      <c r="MY228" s="12"/>
      <c r="MZ228" s="12"/>
      <c r="NA228" s="12"/>
      <c r="NB228" s="12"/>
      <c r="NC228" s="12"/>
      <c r="ND228" s="12"/>
      <c r="NE228" s="12"/>
      <c r="NF228" s="12"/>
      <c r="NG228" s="12"/>
      <c r="NH228" s="12"/>
      <c r="NI228" s="12"/>
      <c r="NJ228" s="12"/>
      <c r="NK228" s="12"/>
      <c r="NL228" s="12"/>
      <c r="NM228" s="12"/>
      <c r="NN228" s="12"/>
      <c r="NO228" s="12"/>
      <c r="NP228" s="12"/>
      <c r="NQ228" s="12"/>
      <c r="NR228" s="12"/>
      <c r="NS228" s="12"/>
      <c r="NT228" s="12"/>
      <c r="NU228" s="12"/>
      <c r="NV228" s="12"/>
      <c r="NW228" s="12"/>
      <c r="NX228" s="12"/>
      <c r="NY228" s="12"/>
      <c r="NZ228" s="12"/>
      <c r="OA228" s="12"/>
      <c r="OB228" s="12"/>
      <c r="OC228" s="12"/>
      <c r="OD228" s="12"/>
      <c r="OE228" s="12"/>
      <c r="OF228" s="12"/>
      <c r="OG228" s="12"/>
      <c r="OH228" s="12"/>
      <c r="OI228" s="12"/>
      <c r="OJ228" s="12"/>
      <c r="OK228" s="12"/>
      <c r="OL228" s="12"/>
      <c r="OM228" s="12"/>
      <c r="ON228" s="12"/>
      <c r="OO228" s="12"/>
      <c r="OP228" s="12"/>
      <c r="OQ228" s="12"/>
      <c r="OR228" s="12"/>
      <c r="OS228" s="12"/>
      <c r="OT228" s="12"/>
      <c r="OU228" s="12"/>
      <c r="OV228" s="12"/>
      <c r="OW228" s="12"/>
      <c r="OX228" s="12"/>
      <c r="OY228" s="12"/>
      <c r="OZ228" s="12"/>
      <c r="PA228" s="12"/>
      <c r="PB228" s="12"/>
      <c r="PC228" s="12"/>
      <c r="PD228" s="12"/>
      <c r="PE228" s="12"/>
      <c r="PF228" s="12"/>
      <c r="PG228" s="12"/>
      <c r="PH228" s="12"/>
      <c r="PI228" s="12"/>
      <c r="PJ228" s="12"/>
      <c r="PK228" s="12"/>
      <c r="PL228" s="12"/>
      <c r="PM228" s="12"/>
      <c r="PN228" s="12"/>
      <c r="PO228" s="12"/>
      <c r="PP228" s="12"/>
      <c r="PQ228" s="12"/>
      <c r="PR228" s="12"/>
      <c r="PS228" s="12"/>
      <c r="PT228" s="12"/>
      <c r="PU228" s="12"/>
      <c r="PV228" s="12"/>
      <c r="PW228" s="12"/>
      <c r="PX228" s="12"/>
      <c r="PY228" s="12"/>
      <c r="PZ228" s="12"/>
      <c r="QA228" s="12"/>
      <c r="QB228" s="12"/>
      <c r="QC228" s="12"/>
      <c r="QD228" s="12"/>
      <c r="QE228" s="12"/>
      <c r="QF228" s="12"/>
      <c r="QG228" s="12"/>
      <c r="QH228" s="12"/>
      <c r="QI228" s="12"/>
      <c r="QJ228" s="12"/>
      <c r="QK228" s="12"/>
      <c r="QL228" s="12"/>
      <c r="QM228" s="12"/>
      <c r="QN228" s="12"/>
      <c r="QO228" s="12"/>
      <c r="QP228" s="12"/>
      <c r="QQ228" s="12"/>
      <c r="QR228" s="12"/>
      <c r="QS228" s="12"/>
      <c r="QT228" s="12"/>
      <c r="QU228" s="12"/>
      <c r="QV228" s="12"/>
      <c r="QW228" s="12"/>
      <c r="QX228" s="12"/>
      <c r="QY228" s="12"/>
      <c r="QZ228" s="12"/>
      <c r="RA228" s="12"/>
      <c r="RB228" s="12"/>
      <c r="RC228" s="12"/>
      <c r="RD228" s="12"/>
      <c r="RE228" s="12"/>
      <c r="RF228" s="12"/>
      <c r="RG228" s="12"/>
      <c r="RH228" s="12"/>
      <c r="RI228" s="12"/>
      <c r="RJ228" s="12"/>
      <c r="RK228" s="12"/>
      <c r="RL228" s="12"/>
      <c r="RM228" s="12"/>
      <c r="RN228" s="12"/>
      <c r="RO228" s="12"/>
      <c r="RP228" s="12"/>
      <c r="RQ228" s="12"/>
      <c r="RR228" s="12"/>
      <c r="RS228" s="12"/>
      <c r="RT228" s="12"/>
      <c r="RU228" s="12"/>
      <c r="RV228" s="12"/>
      <c r="RW228" s="12"/>
      <c r="RX228" s="12"/>
      <c r="RY228" s="12"/>
      <c r="RZ228" s="12"/>
      <c r="SA228" s="12"/>
      <c r="SB228" s="12"/>
      <c r="SC228" s="12"/>
      <c r="SD228" s="12"/>
      <c r="SE228" s="12"/>
      <c r="SF228" s="12"/>
      <c r="SG228" s="12"/>
      <c r="SH228" s="12"/>
      <c r="SI228" s="12"/>
      <c r="SJ228" s="12"/>
      <c r="SK228" s="12"/>
      <c r="SL228" s="12"/>
      <c r="SM228" s="12"/>
      <c r="SN228" s="12"/>
      <c r="SO228" s="12"/>
      <c r="SP228" s="12"/>
      <c r="SQ228" s="12"/>
      <c r="SR228" s="12"/>
      <c r="SS228" s="12"/>
      <c r="ST228" s="12"/>
      <c r="SU228" s="12"/>
      <c r="SV228" s="12"/>
      <c r="SW228" s="12"/>
      <c r="SX228" s="12"/>
      <c r="SY228" s="12"/>
      <c r="SZ228" s="12"/>
      <c r="TA228" s="12"/>
      <c r="TB228" s="12"/>
      <c r="TC228" s="12"/>
      <c r="TD228" s="12"/>
      <c r="TE228" s="12"/>
      <c r="TF228" s="12"/>
      <c r="TG228" s="12"/>
      <c r="TH228" s="12"/>
      <c r="TI228" s="12"/>
      <c r="TJ228" s="12"/>
      <c r="TK228" s="12"/>
      <c r="TL228" s="12"/>
      <c r="TM228" s="12"/>
      <c r="TN228" s="12"/>
      <c r="TO228" s="12"/>
      <c r="TP228" s="12"/>
      <c r="TQ228" s="12"/>
      <c r="TR228" s="12"/>
      <c r="TS228" s="12"/>
      <c r="TT228" s="12"/>
      <c r="TU228" s="12"/>
      <c r="TV228" s="12"/>
      <c r="TW228" s="12"/>
      <c r="TX228" s="12"/>
      <c r="TY228" s="12"/>
      <c r="TZ228" s="12"/>
      <c r="UA228" s="12"/>
      <c r="UB228" s="12"/>
      <c r="UC228" s="12"/>
      <c r="UD228" s="12"/>
      <c r="UE228" s="12"/>
      <c r="UF228" s="12"/>
      <c r="UG228" s="12"/>
      <c r="UH228" s="12"/>
      <c r="UI228" s="12"/>
      <c r="UJ228" s="12"/>
      <c r="UK228" s="12"/>
      <c r="UL228" s="12"/>
      <c r="UM228" s="12"/>
      <c r="UN228" s="12"/>
      <c r="UO228" s="12"/>
      <c r="UP228" s="12"/>
      <c r="UQ228" s="12"/>
      <c r="UR228" s="12"/>
      <c r="US228" s="12"/>
      <c r="UT228" s="12"/>
      <c r="UU228" s="12"/>
      <c r="UV228" s="12"/>
      <c r="UW228" s="12"/>
      <c r="UX228" s="12"/>
      <c r="UY228" s="12"/>
      <c r="UZ228" s="12"/>
      <c r="VA228" s="12"/>
      <c r="VB228" s="12"/>
      <c r="VC228" s="12"/>
      <c r="VD228" s="12"/>
      <c r="VE228" s="12"/>
      <c r="VF228" s="12"/>
      <c r="VG228" s="12"/>
      <c r="VH228" s="12"/>
      <c r="VI228" s="12"/>
      <c r="VJ228" s="12"/>
      <c r="VK228" s="12"/>
      <c r="VL228" s="12"/>
      <c r="VM228" s="12"/>
      <c r="VN228" s="12"/>
      <c r="VO228" s="12"/>
      <c r="VP228" s="12"/>
      <c r="VQ228" s="12"/>
      <c r="VR228" s="12"/>
      <c r="VS228" s="12"/>
      <c r="VT228" s="12"/>
      <c r="VU228" s="12"/>
      <c r="VV228" s="12"/>
      <c r="VW228" s="12"/>
      <c r="VX228" s="12"/>
      <c r="VY228" s="12"/>
      <c r="VZ228" s="12"/>
      <c r="WA228" s="12"/>
      <c r="WB228" s="12"/>
      <c r="WC228" s="12"/>
      <c r="WD228" s="12"/>
      <c r="WE228" s="12"/>
      <c r="WF228" s="12"/>
      <c r="WG228" s="12"/>
      <c r="WH228" s="12"/>
      <c r="WI228" s="12"/>
      <c r="WJ228" s="12"/>
      <c r="WK228" s="12"/>
      <c r="WL228" s="12"/>
      <c r="WM228" s="12"/>
      <c r="WN228" s="12"/>
      <c r="WO228" s="12"/>
      <c r="WP228" s="12"/>
      <c r="WQ228" s="12"/>
      <c r="WR228" s="12"/>
      <c r="WS228" s="12"/>
      <c r="WT228" s="12"/>
      <c r="WU228" s="12"/>
      <c r="WV228" s="12"/>
      <c r="WW228" s="12"/>
      <c r="WX228" s="12"/>
      <c r="WY228" s="12"/>
      <c r="WZ228" s="12"/>
      <c r="XA228" s="12"/>
      <c r="XB228" s="12"/>
      <c r="XC228" s="12"/>
      <c r="XD228" s="12"/>
      <c r="XE228" s="12"/>
      <c r="XF228" s="12"/>
      <c r="XG228" s="12"/>
      <c r="XH228" s="12"/>
      <c r="XI228" s="12"/>
      <c r="XJ228" s="12"/>
      <c r="XK228" s="12"/>
      <c r="XL228" s="12"/>
      <c r="XM228" s="12"/>
      <c r="XN228" s="12"/>
      <c r="XO228" s="12"/>
      <c r="XP228" s="12"/>
      <c r="XQ228" s="12"/>
      <c r="XR228" s="12"/>
      <c r="XS228" s="12"/>
      <c r="XT228" s="12"/>
      <c r="XU228" s="12"/>
      <c r="XV228" s="12"/>
      <c r="XW228" s="12"/>
      <c r="XX228" s="12"/>
      <c r="XY228" s="12"/>
      <c r="XZ228" s="12"/>
      <c r="YA228" s="12"/>
      <c r="YB228" s="12"/>
      <c r="YC228" s="12"/>
      <c r="YD228" s="12"/>
      <c r="YE228" s="12"/>
      <c r="YF228" s="12"/>
      <c r="YG228" s="12"/>
      <c r="YH228" s="12"/>
      <c r="YI228" s="12"/>
      <c r="YJ228" s="12"/>
      <c r="YK228" s="12"/>
      <c r="YL228" s="12"/>
      <c r="YM228" s="12"/>
      <c r="YN228" s="12"/>
      <c r="YO228" s="12"/>
      <c r="YP228" s="12"/>
      <c r="YQ228" s="12"/>
      <c r="YR228" s="12"/>
      <c r="YS228" s="12"/>
      <c r="YT228" s="12"/>
      <c r="YU228" s="12"/>
      <c r="YV228" s="12"/>
      <c r="YW228" s="12"/>
      <c r="YX228" s="12"/>
      <c r="YY228" s="12"/>
      <c r="YZ228" s="12"/>
      <c r="ZA228" s="12"/>
      <c r="ZB228" s="12"/>
      <c r="ZC228" s="12"/>
      <c r="ZD228" s="12"/>
      <c r="ZE228" s="12"/>
      <c r="ZF228" s="12"/>
      <c r="ZG228" s="12"/>
      <c r="ZH228" s="12"/>
      <c r="ZI228" s="12"/>
      <c r="ZJ228" s="12"/>
      <c r="ZK228" s="12"/>
      <c r="ZL228" s="12"/>
      <c r="ZM228" s="12"/>
      <c r="ZN228" s="12"/>
      <c r="ZO228" s="12"/>
      <c r="ZP228" s="12"/>
      <c r="ZQ228" s="12"/>
      <c r="ZR228" s="12"/>
      <c r="ZS228" s="12"/>
      <c r="ZT228" s="12"/>
      <c r="ZU228" s="12"/>
      <c r="ZV228" s="12"/>
      <c r="ZW228" s="12"/>
      <c r="ZX228" s="12"/>
      <c r="ZY228" s="12"/>
      <c r="ZZ228" s="12"/>
      <c r="AAA228" s="12"/>
      <c r="AAB228" s="12"/>
      <c r="AAC228" s="12"/>
      <c r="AAD228" s="12"/>
      <c r="AAE228" s="12"/>
      <c r="AAF228" s="12"/>
      <c r="AAG228" s="12"/>
      <c r="AAH228" s="12"/>
      <c r="AAI228" s="12"/>
      <c r="AAJ228" s="12"/>
      <c r="AAK228" s="12"/>
      <c r="AAL228" s="12"/>
      <c r="AAM228" s="12"/>
      <c r="AAN228" s="12"/>
      <c r="AAO228" s="12"/>
      <c r="AAP228" s="12"/>
      <c r="AAQ228" s="12"/>
      <c r="AAR228" s="12"/>
      <c r="AAS228" s="12"/>
      <c r="AAT228" s="12"/>
      <c r="AAU228" s="12"/>
      <c r="AAV228" s="12"/>
      <c r="AAW228" s="12"/>
      <c r="AAX228" s="12"/>
      <c r="AAY228" s="12"/>
      <c r="AAZ228" s="12"/>
      <c r="ABA228" s="12"/>
      <c r="ABB228" s="12"/>
      <c r="ABC228" s="12"/>
      <c r="ABD228" s="12"/>
      <c r="ABE228" s="12"/>
      <c r="ABF228" s="12"/>
      <c r="ABG228" s="12"/>
      <c r="ABH228" s="12"/>
      <c r="ABI228" s="12"/>
      <c r="ABJ228" s="12"/>
      <c r="ABK228" s="12"/>
      <c r="ABL228" s="12"/>
      <c r="ABM228" s="12"/>
      <c r="ABN228" s="12"/>
      <c r="ABO228" s="12"/>
      <c r="ABP228" s="12"/>
      <c r="ABQ228" s="12"/>
      <c r="ABR228" s="12"/>
      <c r="ABS228" s="12"/>
      <c r="ABT228" s="12"/>
      <c r="ABU228" s="12"/>
      <c r="ABV228" s="12"/>
      <c r="ABW228" s="12"/>
      <c r="ABX228" s="12"/>
      <c r="ABY228" s="12"/>
      <c r="ABZ228" s="12"/>
      <c r="ACA228" s="12"/>
      <c r="ACB228" s="12"/>
      <c r="ACC228" s="12"/>
      <c r="ACD228" s="12"/>
      <c r="ACE228" s="12"/>
      <c r="ACF228" s="12"/>
      <c r="ACG228" s="12"/>
      <c r="ACH228" s="12"/>
      <c r="ACI228" s="12"/>
      <c r="ACJ228" s="12"/>
      <c r="ACK228" s="12"/>
      <c r="ACL228" s="12"/>
      <c r="ACM228" s="12"/>
      <c r="ACN228" s="12"/>
      <c r="ACO228" s="12"/>
      <c r="ACP228" s="12"/>
      <c r="ACQ228" s="12"/>
      <c r="ACR228" s="12"/>
      <c r="ACS228" s="12"/>
      <c r="ACT228" s="12"/>
      <c r="ACU228" s="12"/>
      <c r="ACV228" s="12"/>
      <c r="ACW228" s="12"/>
      <c r="ACX228" s="12"/>
      <c r="ACY228" s="12"/>
      <c r="ACZ228" s="12"/>
      <c r="ADA228" s="12"/>
      <c r="ADB228" s="12"/>
      <c r="ADC228" s="12"/>
      <c r="ADD228" s="12"/>
      <c r="ADE228" s="12"/>
      <c r="ADF228" s="12"/>
      <c r="ADG228" s="12"/>
      <c r="ADH228" s="12"/>
      <c r="ADI228" s="12"/>
      <c r="ADJ228" s="12"/>
      <c r="ADK228" s="12"/>
      <c r="ADL228" s="12"/>
      <c r="ADM228" s="12"/>
      <c r="ADN228" s="12"/>
      <c r="ADO228" s="12"/>
      <c r="ADP228" s="12"/>
      <c r="ADQ228" s="12"/>
      <c r="ADR228" s="12"/>
      <c r="ADS228" s="12"/>
      <c r="ADT228" s="12"/>
      <c r="ADU228" s="12"/>
      <c r="ADV228" s="12"/>
      <c r="ADW228" s="12"/>
      <c r="ADX228" s="12"/>
      <c r="ADY228" s="12"/>
      <c r="ADZ228" s="12"/>
      <c r="AEA228" s="12"/>
      <c r="AEB228" s="12"/>
      <c r="AEC228" s="12"/>
      <c r="AED228" s="12"/>
      <c r="AEE228" s="12"/>
      <c r="AEF228" s="12"/>
      <c r="AEG228" s="12"/>
      <c r="AEH228" s="12"/>
      <c r="AEI228" s="12"/>
      <c r="AEJ228" s="12"/>
      <c r="AEK228" s="12"/>
      <c r="AEL228" s="12"/>
      <c r="AEM228" s="12"/>
      <c r="AEN228" s="12"/>
      <c r="AEO228" s="12"/>
      <c r="AEP228" s="12"/>
      <c r="AEQ228" s="12"/>
      <c r="AER228" s="12"/>
      <c r="AES228" s="12"/>
      <c r="AET228" s="12"/>
      <c r="AEU228" s="12"/>
      <c r="AEV228" s="12"/>
      <c r="AEW228" s="12"/>
      <c r="AEX228" s="12"/>
      <c r="AEY228" s="12"/>
      <c r="AEZ228" s="12"/>
      <c r="AFA228" s="12"/>
      <c r="AFB228" s="12"/>
      <c r="AFC228" s="12"/>
      <c r="AFD228" s="12"/>
      <c r="AFE228" s="12"/>
      <c r="AFF228" s="12"/>
      <c r="AFG228" s="12"/>
      <c r="AFH228" s="12"/>
      <c r="AFI228" s="12"/>
      <c r="AFJ228" s="12"/>
      <c r="AFK228" s="12"/>
      <c r="AFL228" s="12"/>
      <c r="AFM228" s="12"/>
      <c r="AFN228" s="12"/>
      <c r="AFO228" s="12"/>
      <c r="AFP228" s="12"/>
      <c r="AFQ228" s="12"/>
      <c r="AFR228" s="12"/>
      <c r="AFS228" s="12"/>
      <c r="AFT228" s="12"/>
      <c r="AFU228" s="12"/>
      <c r="AFV228" s="12"/>
      <c r="AFW228" s="12"/>
      <c r="AFX228" s="12"/>
      <c r="AFY228" s="12"/>
      <c r="AFZ228" s="12"/>
      <c r="AGA228" s="12"/>
      <c r="AGB228" s="12"/>
      <c r="AGC228" s="12"/>
      <c r="AGD228" s="12"/>
      <c r="AGE228" s="12"/>
      <c r="AGF228" s="12"/>
      <c r="AGG228" s="12"/>
      <c r="AGH228" s="12"/>
      <c r="AGI228" s="12"/>
      <c r="AGJ228" s="12"/>
      <c r="AGK228" s="12"/>
      <c r="AGL228" s="12"/>
      <c r="AGM228" s="12"/>
      <c r="AGN228" s="12"/>
      <c r="AGO228" s="12"/>
      <c r="AGP228" s="12"/>
      <c r="AGQ228" s="12"/>
      <c r="AGR228" s="12"/>
      <c r="AGS228" s="12"/>
      <c r="AGT228" s="12"/>
      <c r="AGU228" s="12"/>
      <c r="AGV228" s="12"/>
      <c r="AGW228" s="12"/>
      <c r="AGX228" s="12"/>
      <c r="AGY228" s="12"/>
      <c r="AGZ228" s="12"/>
      <c r="AHA228" s="12"/>
      <c r="AHB228" s="12"/>
      <c r="AHC228" s="12"/>
      <c r="AHD228" s="12"/>
      <c r="AHE228" s="12"/>
      <c r="AHF228" s="12"/>
      <c r="AHG228" s="12"/>
      <c r="AHH228" s="12"/>
      <c r="AHI228" s="12"/>
      <c r="AHJ228" s="12"/>
      <c r="AHK228" s="12"/>
      <c r="AHL228" s="12"/>
      <c r="AHM228" s="12"/>
      <c r="AHN228" s="12"/>
      <c r="AHO228" s="12"/>
      <c r="AHP228" s="12"/>
      <c r="AHQ228" s="12"/>
      <c r="AHR228" s="12"/>
      <c r="AHS228" s="12"/>
      <c r="AHT228" s="12"/>
      <c r="AHU228" s="12"/>
      <c r="AHV228" s="12"/>
      <c r="AHW228" s="12"/>
      <c r="AHX228" s="12"/>
      <c r="AHY228" s="12"/>
      <c r="AHZ228" s="12"/>
      <c r="AIA228" s="12"/>
      <c r="AIB228" s="12"/>
      <c r="AIC228" s="12"/>
      <c r="AID228" s="12"/>
      <c r="AIE228" s="12"/>
      <c r="AIF228" s="12"/>
      <c r="AIG228" s="12"/>
      <c r="AIH228" s="12"/>
      <c r="AII228" s="12"/>
      <c r="AIJ228" s="12"/>
      <c r="AIK228" s="12"/>
      <c r="AIL228" s="12"/>
      <c r="AIM228" s="12"/>
      <c r="AIN228" s="12"/>
      <c r="AIO228" s="12"/>
      <c r="AIP228" s="12"/>
      <c r="AIQ228" s="12"/>
      <c r="AIR228" s="12"/>
      <c r="AIS228" s="12"/>
      <c r="AIT228" s="12"/>
      <c r="AIU228" s="12"/>
      <c r="AIV228" s="12"/>
      <c r="AIW228" s="12"/>
      <c r="AIX228" s="12"/>
      <c r="AIY228" s="12"/>
      <c r="AIZ228" s="12"/>
      <c r="AJA228" s="12"/>
      <c r="AJB228" s="12"/>
      <c r="AJC228" s="12"/>
      <c r="AJD228" s="12"/>
      <c r="AJE228" s="12"/>
      <c r="AJF228" s="12"/>
      <c r="AJG228" s="12"/>
      <c r="AJH228" s="12"/>
      <c r="AJI228" s="12"/>
      <c r="AJJ228" s="12"/>
      <c r="AJK228" s="12"/>
      <c r="AJL228" s="12"/>
      <c r="AJM228" s="12"/>
      <c r="AJN228" s="12"/>
      <c r="AJO228" s="12"/>
      <c r="AJP228" s="12"/>
      <c r="AJQ228" s="12"/>
      <c r="AJR228" s="12"/>
      <c r="AJS228" s="12"/>
      <c r="AJT228" s="12"/>
      <c r="AJU228" s="12"/>
      <c r="AJV228" s="12"/>
      <c r="AJW228" s="12"/>
      <c r="AJX228" s="12"/>
      <c r="AJY228" s="12"/>
      <c r="AJZ228" s="12"/>
      <c r="AKA228" s="12"/>
      <c r="AKB228" s="12"/>
      <c r="AKC228" s="12"/>
      <c r="AKD228" s="12"/>
      <c r="AKE228" s="12"/>
      <c r="AKF228" s="12"/>
      <c r="AKG228" s="12"/>
      <c r="AKH228" s="12"/>
      <c r="AKI228" s="12"/>
      <c r="AKJ228" s="12"/>
      <c r="AKK228" s="12"/>
      <c r="AKL228" s="12"/>
      <c r="AKM228" s="12"/>
      <c r="AKN228" s="12"/>
      <c r="AKO228" s="12"/>
      <c r="AKP228" s="12"/>
      <c r="AKQ228" s="12"/>
      <c r="AKR228" s="12"/>
      <c r="AKS228" s="12"/>
      <c r="AKT228" s="12"/>
      <c r="AKU228" s="12"/>
      <c r="AKV228" s="12"/>
      <c r="AKW228" s="12"/>
      <c r="AKX228" s="12"/>
      <c r="AKY228" s="12"/>
      <c r="AKZ228" s="12"/>
      <c r="ALA228" s="12"/>
      <c r="ALB228" s="12"/>
      <c r="ALC228" s="12"/>
      <c r="ALD228" s="12"/>
      <c r="ALE228" s="12"/>
      <c r="ALF228" s="12"/>
      <c r="ALG228" s="12"/>
      <c r="ALH228" s="12"/>
      <c r="ALI228" s="12"/>
      <c r="ALJ228" s="12"/>
      <c r="ALK228" s="12"/>
      <c r="ALL228" s="12"/>
      <c r="ALM228" s="12"/>
      <c r="ALN228" s="12"/>
      <c r="ALO228" s="12"/>
      <c r="ALP228" s="12"/>
      <c r="ALQ228" s="12"/>
      <c r="ALR228" s="12"/>
      <c r="ALS228" s="12"/>
      <c r="ALT228" s="12"/>
      <c r="ALU228" s="12"/>
      <c r="ALV228" s="12"/>
      <c r="ALW228" s="12"/>
      <c r="ALX228" s="12"/>
      <c r="ALY228" s="12"/>
      <c r="ALZ228" s="12"/>
      <c r="AMA228" s="12"/>
      <c r="AMB228" s="12"/>
      <c r="AMC228" s="12"/>
      <c r="AMD228" s="12"/>
      <c r="AME228" s="12"/>
      <c r="AMF228" s="12"/>
      <c r="AMG228" s="12"/>
      <c r="AMH228" s="12"/>
      <c r="AMI228" s="12"/>
    </row>
    <row r="229" spans="1:1023" s="13" customFormat="1" x14ac:dyDescent="0.2">
      <c r="A229" s="12"/>
      <c r="B229" s="93"/>
      <c r="C229" s="79"/>
      <c r="D229" s="100"/>
      <c r="E229" s="173"/>
      <c r="F229" s="32"/>
      <c r="G229" s="205"/>
      <c r="H229" s="32"/>
      <c r="I229" s="277"/>
      <c r="J229" s="63"/>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12"/>
      <c r="AN229" s="12"/>
      <c r="AO229" s="12"/>
      <c r="AP229" s="12"/>
      <c r="AQ229" s="12"/>
      <c r="AR229" s="12"/>
      <c r="AS229" s="12"/>
      <c r="AT229" s="12"/>
      <c r="AU229" s="12"/>
      <c r="AV229" s="12"/>
      <c r="AW229" s="12"/>
      <c r="AX229" s="12"/>
      <c r="AY229" s="12"/>
      <c r="AZ229" s="12"/>
      <c r="BA229" s="12"/>
      <c r="BB229" s="12"/>
      <c r="BC229" s="12"/>
      <c r="BD229" s="12"/>
      <c r="BE229" s="12"/>
      <c r="BF229" s="12"/>
      <c r="BG229" s="12"/>
      <c r="BH229" s="12"/>
      <c r="BI229" s="12"/>
      <c r="BJ229" s="12"/>
      <c r="BK229" s="12"/>
      <c r="BL229" s="12"/>
      <c r="BM229" s="12"/>
      <c r="BN229" s="12"/>
      <c r="BO229" s="12"/>
      <c r="BP229" s="12"/>
      <c r="BQ229" s="12"/>
      <c r="BR229" s="12"/>
      <c r="BS229" s="12"/>
      <c r="BT229" s="12"/>
      <c r="BU229" s="12"/>
      <c r="BV229" s="12"/>
      <c r="BW229" s="12"/>
      <c r="BX229" s="12"/>
      <c r="BY229" s="12"/>
      <c r="BZ229" s="12"/>
      <c r="CA229" s="12"/>
      <c r="CB229" s="12"/>
      <c r="CC229" s="12"/>
      <c r="CD229" s="12"/>
      <c r="CE229" s="12"/>
      <c r="CF229" s="12"/>
      <c r="CG229" s="12"/>
      <c r="CH229" s="12"/>
      <c r="CI229" s="12"/>
      <c r="CJ229" s="12"/>
      <c r="CK229" s="12"/>
      <c r="CL229" s="12"/>
      <c r="CM229" s="12"/>
      <c r="CN229" s="12"/>
      <c r="CO229" s="12"/>
      <c r="CP229" s="12"/>
      <c r="CQ229" s="12"/>
      <c r="CR229" s="12"/>
      <c r="CS229" s="12"/>
      <c r="CT229" s="12"/>
      <c r="CU229" s="12"/>
      <c r="CV229" s="12"/>
      <c r="CW229" s="12"/>
      <c r="CX229" s="12"/>
      <c r="CY229" s="12"/>
      <c r="CZ229" s="12"/>
      <c r="DA229" s="12"/>
      <c r="DB229" s="12"/>
      <c r="DC229" s="12"/>
      <c r="DD229" s="12"/>
      <c r="DE229" s="12"/>
      <c r="DF229" s="12"/>
      <c r="DG229" s="12"/>
      <c r="DH229" s="12"/>
      <c r="DI229" s="12"/>
      <c r="DJ229" s="12"/>
      <c r="DK229" s="12"/>
      <c r="DL229" s="12"/>
      <c r="DM229" s="12"/>
      <c r="DN229" s="12"/>
      <c r="DO229" s="12"/>
      <c r="DP229" s="12"/>
      <c r="DQ229" s="12"/>
      <c r="DR229" s="12"/>
      <c r="DS229" s="12"/>
      <c r="DT229" s="12"/>
      <c r="DU229" s="12"/>
      <c r="DV229" s="12"/>
      <c r="DW229" s="12"/>
      <c r="DX229" s="12"/>
      <c r="DY229" s="12"/>
      <c r="DZ229" s="12"/>
      <c r="EA229" s="12"/>
      <c r="EB229" s="12"/>
      <c r="EC229" s="12"/>
      <c r="ED229" s="12"/>
      <c r="EE229" s="12"/>
      <c r="EF229" s="12"/>
      <c r="EG229" s="12"/>
      <c r="EH229" s="12"/>
      <c r="EI229" s="12"/>
      <c r="EJ229" s="12"/>
      <c r="EK229" s="12"/>
      <c r="EL229" s="12"/>
      <c r="EM229" s="12"/>
      <c r="EN229" s="12"/>
      <c r="EO229" s="12"/>
      <c r="EP229" s="12"/>
      <c r="EQ229" s="12"/>
      <c r="ER229" s="12"/>
      <c r="ES229" s="12"/>
      <c r="ET229" s="12"/>
      <c r="EU229" s="12"/>
      <c r="EV229" s="12"/>
      <c r="EW229" s="12"/>
      <c r="EX229" s="12"/>
      <c r="EY229" s="12"/>
      <c r="EZ229" s="12"/>
      <c r="FA229" s="12"/>
      <c r="FB229" s="12"/>
      <c r="FC229" s="12"/>
      <c r="FD229" s="12"/>
      <c r="FE229" s="12"/>
      <c r="FF229" s="12"/>
      <c r="FG229" s="12"/>
      <c r="FH229" s="12"/>
      <c r="FI229" s="12"/>
      <c r="FJ229" s="12"/>
      <c r="FK229" s="12"/>
      <c r="FL229" s="12"/>
      <c r="FM229" s="12"/>
      <c r="FN229" s="12"/>
      <c r="FO229" s="12"/>
      <c r="FP229" s="12"/>
      <c r="FQ229" s="12"/>
      <c r="FR229" s="12"/>
      <c r="FS229" s="12"/>
      <c r="FT229" s="12"/>
      <c r="FU229" s="12"/>
      <c r="FV229" s="12"/>
      <c r="FW229" s="12"/>
      <c r="FX229" s="12"/>
      <c r="FY229" s="12"/>
      <c r="FZ229" s="12"/>
      <c r="GA229" s="12"/>
      <c r="GB229" s="12"/>
      <c r="GC229" s="12"/>
      <c r="GD229" s="12"/>
      <c r="GE229" s="12"/>
      <c r="GF229" s="12"/>
      <c r="GG229" s="12"/>
      <c r="GH229" s="12"/>
      <c r="GI229" s="12"/>
      <c r="GJ229" s="12"/>
      <c r="GK229" s="12"/>
      <c r="GL229" s="12"/>
      <c r="GM229" s="12"/>
      <c r="GN229" s="12"/>
      <c r="GO229" s="12"/>
      <c r="GP229" s="12"/>
      <c r="GQ229" s="12"/>
      <c r="GR229" s="12"/>
      <c r="GS229" s="12"/>
      <c r="GT229" s="12"/>
      <c r="GU229" s="12"/>
      <c r="GV229" s="12"/>
      <c r="GW229" s="12"/>
      <c r="GX229" s="12"/>
      <c r="GY229" s="12"/>
      <c r="GZ229" s="12"/>
      <c r="HA229" s="12"/>
      <c r="HB229" s="12"/>
      <c r="HC229" s="12"/>
      <c r="HD229" s="12"/>
      <c r="HE229" s="12"/>
      <c r="HF229" s="12"/>
      <c r="HG229" s="12"/>
      <c r="HH229" s="12"/>
      <c r="HI229" s="12"/>
      <c r="HJ229" s="12"/>
      <c r="HK229" s="12"/>
      <c r="HL229" s="12"/>
      <c r="HM229" s="12"/>
      <c r="HN229" s="12"/>
      <c r="HO229" s="12"/>
      <c r="HP229" s="12"/>
      <c r="HQ229" s="12"/>
      <c r="HR229" s="12"/>
      <c r="HS229" s="12"/>
      <c r="HT229" s="12"/>
      <c r="HU229" s="12"/>
      <c r="HV229" s="12"/>
      <c r="HW229" s="12"/>
      <c r="HX229" s="12"/>
      <c r="HY229" s="12"/>
      <c r="HZ229" s="12"/>
      <c r="IA229" s="12"/>
      <c r="IB229" s="12"/>
      <c r="IC229" s="12"/>
      <c r="ID229" s="12"/>
      <c r="IE229" s="12"/>
      <c r="IF229" s="12"/>
      <c r="IG229" s="12"/>
      <c r="IH229" s="12"/>
      <c r="II229" s="12"/>
      <c r="IJ229" s="12"/>
      <c r="IK229" s="12"/>
      <c r="IL229" s="12"/>
      <c r="IM229" s="12"/>
      <c r="IN229" s="12"/>
      <c r="IO229" s="12"/>
      <c r="IP229" s="12"/>
      <c r="IQ229" s="12"/>
      <c r="IR229" s="12"/>
      <c r="IS229" s="12"/>
      <c r="IT229" s="12"/>
      <c r="IU229" s="12"/>
      <c r="IV229" s="12"/>
      <c r="IW229" s="12"/>
      <c r="IX229" s="12"/>
      <c r="IY229" s="12"/>
      <c r="IZ229" s="12"/>
      <c r="JA229" s="12"/>
      <c r="JB229" s="12"/>
      <c r="JC229" s="12"/>
      <c r="JD229" s="12"/>
      <c r="JE229" s="12"/>
      <c r="JF229" s="12"/>
      <c r="JG229" s="12"/>
      <c r="JH229" s="12"/>
      <c r="JI229" s="12"/>
      <c r="JJ229" s="12"/>
      <c r="JK229" s="12"/>
      <c r="JL229" s="12"/>
      <c r="JM229" s="12"/>
      <c r="JN229" s="12"/>
      <c r="JO229" s="12"/>
      <c r="JP229" s="12"/>
      <c r="JQ229" s="12"/>
      <c r="JR229" s="12"/>
      <c r="JS229" s="12"/>
      <c r="JT229" s="12"/>
      <c r="JU229" s="12"/>
      <c r="JV229" s="12"/>
      <c r="JW229" s="12"/>
      <c r="JX229" s="12"/>
      <c r="JY229" s="12"/>
      <c r="JZ229" s="12"/>
      <c r="KA229" s="12"/>
      <c r="KB229" s="12"/>
      <c r="KC229" s="12"/>
      <c r="KD229" s="12"/>
      <c r="KE229" s="12"/>
      <c r="KF229" s="12"/>
      <c r="KG229" s="12"/>
      <c r="KH229" s="12"/>
      <c r="KI229" s="12"/>
      <c r="KJ229" s="12"/>
      <c r="KK229" s="12"/>
      <c r="KL229" s="12"/>
      <c r="KM229" s="12"/>
      <c r="KN229" s="12"/>
      <c r="KO229" s="12"/>
      <c r="KP229" s="12"/>
      <c r="KQ229" s="12"/>
      <c r="KR229" s="12"/>
      <c r="KS229" s="12"/>
      <c r="KT229" s="12"/>
      <c r="KU229" s="12"/>
      <c r="KV229" s="12"/>
      <c r="KW229" s="12"/>
      <c r="KX229" s="12"/>
      <c r="KY229" s="12"/>
      <c r="KZ229" s="12"/>
      <c r="LA229" s="12"/>
      <c r="LB229" s="12"/>
      <c r="LC229" s="12"/>
      <c r="LD229" s="12"/>
      <c r="LE229" s="12"/>
      <c r="LF229" s="12"/>
      <c r="LG229" s="12"/>
      <c r="LH229" s="12"/>
      <c r="LI229" s="12"/>
      <c r="LJ229" s="12"/>
      <c r="LK229" s="12"/>
      <c r="LL229" s="12"/>
      <c r="LM229" s="12"/>
      <c r="LN229" s="12"/>
      <c r="LO229" s="12"/>
      <c r="LP229" s="12"/>
      <c r="LQ229" s="12"/>
      <c r="LR229" s="12"/>
      <c r="LS229" s="12"/>
      <c r="LT229" s="12"/>
      <c r="LU229" s="12"/>
      <c r="LV229" s="12"/>
      <c r="LW229" s="12"/>
      <c r="LX229" s="12"/>
      <c r="LY229" s="12"/>
      <c r="LZ229" s="12"/>
      <c r="MA229" s="12"/>
      <c r="MB229" s="12"/>
      <c r="MC229" s="12"/>
      <c r="MD229" s="12"/>
      <c r="ME229" s="12"/>
      <c r="MF229" s="12"/>
      <c r="MG229" s="12"/>
      <c r="MH229" s="12"/>
      <c r="MI229" s="12"/>
      <c r="MJ229" s="12"/>
      <c r="MK229" s="12"/>
      <c r="ML229" s="12"/>
      <c r="MM229" s="12"/>
      <c r="MN229" s="12"/>
      <c r="MO229" s="12"/>
      <c r="MP229" s="12"/>
      <c r="MQ229" s="12"/>
      <c r="MR229" s="12"/>
      <c r="MS229" s="12"/>
      <c r="MT229" s="12"/>
      <c r="MU229" s="12"/>
      <c r="MV229" s="12"/>
      <c r="MW229" s="12"/>
      <c r="MX229" s="12"/>
      <c r="MY229" s="12"/>
      <c r="MZ229" s="12"/>
      <c r="NA229" s="12"/>
      <c r="NB229" s="12"/>
      <c r="NC229" s="12"/>
      <c r="ND229" s="12"/>
      <c r="NE229" s="12"/>
      <c r="NF229" s="12"/>
      <c r="NG229" s="12"/>
      <c r="NH229" s="12"/>
      <c r="NI229" s="12"/>
      <c r="NJ229" s="12"/>
      <c r="NK229" s="12"/>
      <c r="NL229" s="12"/>
      <c r="NM229" s="12"/>
      <c r="NN229" s="12"/>
      <c r="NO229" s="12"/>
      <c r="NP229" s="12"/>
      <c r="NQ229" s="12"/>
      <c r="NR229" s="12"/>
      <c r="NS229" s="12"/>
      <c r="NT229" s="12"/>
      <c r="NU229" s="12"/>
      <c r="NV229" s="12"/>
      <c r="NW229" s="12"/>
      <c r="NX229" s="12"/>
      <c r="NY229" s="12"/>
      <c r="NZ229" s="12"/>
      <c r="OA229" s="12"/>
      <c r="OB229" s="12"/>
      <c r="OC229" s="12"/>
      <c r="OD229" s="12"/>
      <c r="OE229" s="12"/>
      <c r="OF229" s="12"/>
      <c r="OG229" s="12"/>
      <c r="OH229" s="12"/>
      <c r="OI229" s="12"/>
      <c r="OJ229" s="12"/>
      <c r="OK229" s="12"/>
      <c r="OL229" s="12"/>
      <c r="OM229" s="12"/>
      <c r="ON229" s="12"/>
      <c r="OO229" s="12"/>
      <c r="OP229" s="12"/>
      <c r="OQ229" s="12"/>
      <c r="OR229" s="12"/>
      <c r="OS229" s="12"/>
      <c r="OT229" s="12"/>
      <c r="OU229" s="12"/>
      <c r="OV229" s="12"/>
      <c r="OW229" s="12"/>
      <c r="OX229" s="12"/>
      <c r="OY229" s="12"/>
      <c r="OZ229" s="12"/>
      <c r="PA229" s="12"/>
      <c r="PB229" s="12"/>
      <c r="PC229" s="12"/>
      <c r="PD229" s="12"/>
      <c r="PE229" s="12"/>
      <c r="PF229" s="12"/>
      <c r="PG229" s="12"/>
      <c r="PH229" s="12"/>
      <c r="PI229" s="12"/>
      <c r="PJ229" s="12"/>
      <c r="PK229" s="12"/>
      <c r="PL229" s="12"/>
      <c r="PM229" s="12"/>
      <c r="PN229" s="12"/>
      <c r="PO229" s="12"/>
      <c r="PP229" s="12"/>
      <c r="PQ229" s="12"/>
      <c r="PR229" s="12"/>
      <c r="PS229" s="12"/>
      <c r="PT229" s="12"/>
      <c r="PU229" s="12"/>
      <c r="PV229" s="12"/>
      <c r="PW229" s="12"/>
      <c r="PX229" s="12"/>
      <c r="PY229" s="12"/>
      <c r="PZ229" s="12"/>
      <c r="QA229" s="12"/>
      <c r="QB229" s="12"/>
      <c r="QC229" s="12"/>
      <c r="QD229" s="12"/>
      <c r="QE229" s="12"/>
      <c r="QF229" s="12"/>
      <c r="QG229" s="12"/>
      <c r="QH229" s="12"/>
      <c r="QI229" s="12"/>
      <c r="QJ229" s="12"/>
      <c r="QK229" s="12"/>
      <c r="QL229" s="12"/>
      <c r="QM229" s="12"/>
      <c r="QN229" s="12"/>
      <c r="QO229" s="12"/>
      <c r="QP229" s="12"/>
      <c r="QQ229" s="12"/>
      <c r="QR229" s="12"/>
      <c r="QS229" s="12"/>
      <c r="QT229" s="12"/>
      <c r="QU229" s="12"/>
      <c r="QV229" s="12"/>
      <c r="QW229" s="12"/>
      <c r="QX229" s="12"/>
      <c r="QY229" s="12"/>
      <c r="QZ229" s="12"/>
      <c r="RA229" s="12"/>
      <c r="RB229" s="12"/>
      <c r="RC229" s="12"/>
      <c r="RD229" s="12"/>
      <c r="RE229" s="12"/>
      <c r="RF229" s="12"/>
      <c r="RG229" s="12"/>
      <c r="RH229" s="12"/>
      <c r="RI229" s="12"/>
      <c r="RJ229" s="12"/>
      <c r="RK229" s="12"/>
      <c r="RL229" s="12"/>
      <c r="RM229" s="12"/>
      <c r="RN229" s="12"/>
      <c r="RO229" s="12"/>
      <c r="RP229" s="12"/>
      <c r="RQ229" s="12"/>
      <c r="RR229" s="12"/>
      <c r="RS229" s="12"/>
      <c r="RT229" s="12"/>
      <c r="RU229" s="12"/>
      <c r="RV229" s="12"/>
      <c r="RW229" s="12"/>
      <c r="RX229" s="12"/>
      <c r="RY229" s="12"/>
      <c r="RZ229" s="12"/>
      <c r="SA229" s="12"/>
      <c r="SB229" s="12"/>
      <c r="SC229" s="12"/>
      <c r="SD229" s="12"/>
      <c r="SE229" s="12"/>
      <c r="SF229" s="12"/>
      <c r="SG229" s="12"/>
      <c r="SH229" s="12"/>
      <c r="SI229" s="12"/>
      <c r="SJ229" s="12"/>
      <c r="SK229" s="12"/>
      <c r="SL229" s="12"/>
      <c r="SM229" s="12"/>
      <c r="SN229" s="12"/>
      <c r="SO229" s="12"/>
      <c r="SP229" s="12"/>
      <c r="SQ229" s="12"/>
      <c r="SR229" s="12"/>
      <c r="SS229" s="12"/>
      <c r="ST229" s="12"/>
      <c r="SU229" s="12"/>
      <c r="SV229" s="12"/>
      <c r="SW229" s="12"/>
      <c r="SX229" s="12"/>
      <c r="SY229" s="12"/>
      <c r="SZ229" s="12"/>
      <c r="TA229" s="12"/>
      <c r="TB229" s="12"/>
      <c r="TC229" s="12"/>
      <c r="TD229" s="12"/>
      <c r="TE229" s="12"/>
      <c r="TF229" s="12"/>
      <c r="TG229" s="12"/>
      <c r="TH229" s="12"/>
      <c r="TI229" s="12"/>
      <c r="TJ229" s="12"/>
      <c r="TK229" s="12"/>
      <c r="TL229" s="12"/>
      <c r="TM229" s="12"/>
      <c r="TN229" s="12"/>
      <c r="TO229" s="12"/>
      <c r="TP229" s="12"/>
      <c r="TQ229" s="12"/>
      <c r="TR229" s="12"/>
      <c r="TS229" s="12"/>
      <c r="TT229" s="12"/>
      <c r="TU229" s="12"/>
      <c r="TV229" s="12"/>
      <c r="TW229" s="12"/>
      <c r="TX229" s="12"/>
      <c r="TY229" s="12"/>
      <c r="TZ229" s="12"/>
      <c r="UA229" s="12"/>
      <c r="UB229" s="12"/>
      <c r="UC229" s="12"/>
      <c r="UD229" s="12"/>
      <c r="UE229" s="12"/>
      <c r="UF229" s="12"/>
      <c r="UG229" s="12"/>
      <c r="UH229" s="12"/>
      <c r="UI229" s="12"/>
      <c r="UJ229" s="12"/>
      <c r="UK229" s="12"/>
      <c r="UL229" s="12"/>
      <c r="UM229" s="12"/>
      <c r="UN229" s="12"/>
      <c r="UO229" s="12"/>
      <c r="UP229" s="12"/>
      <c r="UQ229" s="12"/>
      <c r="UR229" s="12"/>
      <c r="US229" s="12"/>
      <c r="UT229" s="12"/>
      <c r="UU229" s="12"/>
      <c r="UV229" s="12"/>
      <c r="UW229" s="12"/>
      <c r="UX229" s="12"/>
      <c r="UY229" s="12"/>
      <c r="UZ229" s="12"/>
      <c r="VA229" s="12"/>
      <c r="VB229" s="12"/>
      <c r="VC229" s="12"/>
      <c r="VD229" s="12"/>
      <c r="VE229" s="12"/>
      <c r="VF229" s="12"/>
      <c r="VG229" s="12"/>
      <c r="VH229" s="12"/>
      <c r="VI229" s="12"/>
      <c r="VJ229" s="12"/>
      <c r="VK229" s="12"/>
      <c r="VL229" s="12"/>
      <c r="VM229" s="12"/>
      <c r="VN229" s="12"/>
      <c r="VO229" s="12"/>
      <c r="VP229" s="12"/>
      <c r="VQ229" s="12"/>
      <c r="VR229" s="12"/>
      <c r="VS229" s="12"/>
      <c r="VT229" s="12"/>
      <c r="VU229" s="12"/>
      <c r="VV229" s="12"/>
      <c r="VW229" s="12"/>
      <c r="VX229" s="12"/>
      <c r="VY229" s="12"/>
      <c r="VZ229" s="12"/>
      <c r="WA229" s="12"/>
      <c r="WB229" s="12"/>
      <c r="WC229" s="12"/>
      <c r="WD229" s="12"/>
      <c r="WE229" s="12"/>
      <c r="WF229" s="12"/>
      <c r="WG229" s="12"/>
      <c r="WH229" s="12"/>
      <c r="WI229" s="12"/>
      <c r="WJ229" s="12"/>
      <c r="WK229" s="12"/>
      <c r="WL229" s="12"/>
      <c r="WM229" s="12"/>
      <c r="WN229" s="12"/>
      <c r="WO229" s="12"/>
      <c r="WP229" s="12"/>
      <c r="WQ229" s="12"/>
      <c r="WR229" s="12"/>
      <c r="WS229" s="12"/>
      <c r="WT229" s="12"/>
      <c r="WU229" s="12"/>
      <c r="WV229" s="12"/>
      <c r="WW229" s="12"/>
      <c r="WX229" s="12"/>
      <c r="WY229" s="12"/>
      <c r="WZ229" s="12"/>
      <c r="XA229" s="12"/>
      <c r="XB229" s="12"/>
      <c r="XC229" s="12"/>
      <c r="XD229" s="12"/>
      <c r="XE229" s="12"/>
      <c r="XF229" s="12"/>
      <c r="XG229" s="12"/>
      <c r="XH229" s="12"/>
      <c r="XI229" s="12"/>
      <c r="XJ229" s="12"/>
      <c r="XK229" s="12"/>
      <c r="XL229" s="12"/>
      <c r="XM229" s="12"/>
      <c r="XN229" s="12"/>
      <c r="XO229" s="12"/>
      <c r="XP229" s="12"/>
      <c r="XQ229" s="12"/>
      <c r="XR229" s="12"/>
      <c r="XS229" s="12"/>
      <c r="XT229" s="12"/>
      <c r="XU229" s="12"/>
      <c r="XV229" s="12"/>
      <c r="XW229" s="12"/>
      <c r="XX229" s="12"/>
      <c r="XY229" s="12"/>
      <c r="XZ229" s="12"/>
      <c r="YA229" s="12"/>
      <c r="YB229" s="12"/>
      <c r="YC229" s="12"/>
      <c r="YD229" s="12"/>
      <c r="YE229" s="12"/>
      <c r="YF229" s="12"/>
      <c r="YG229" s="12"/>
      <c r="YH229" s="12"/>
      <c r="YI229" s="12"/>
      <c r="YJ229" s="12"/>
      <c r="YK229" s="12"/>
      <c r="YL229" s="12"/>
      <c r="YM229" s="12"/>
      <c r="YN229" s="12"/>
      <c r="YO229" s="12"/>
      <c r="YP229" s="12"/>
      <c r="YQ229" s="12"/>
      <c r="YR229" s="12"/>
      <c r="YS229" s="12"/>
      <c r="YT229" s="12"/>
      <c r="YU229" s="12"/>
      <c r="YV229" s="12"/>
      <c r="YW229" s="12"/>
      <c r="YX229" s="12"/>
      <c r="YY229" s="12"/>
      <c r="YZ229" s="12"/>
      <c r="ZA229" s="12"/>
      <c r="ZB229" s="12"/>
      <c r="ZC229" s="12"/>
      <c r="ZD229" s="12"/>
      <c r="ZE229" s="12"/>
      <c r="ZF229" s="12"/>
      <c r="ZG229" s="12"/>
      <c r="ZH229" s="12"/>
      <c r="ZI229" s="12"/>
      <c r="ZJ229" s="12"/>
      <c r="ZK229" s="12"/>
      <c r="ZL229" s="12"/>
      <c r="ZM229" s="12"/>
      <c r="ZN229" s="12"/>
      <c r="ZO229" s="12"/>
      <c r="ZP229" s="12"/>
      <c r="ZQ229" s="12"/>
      <c r="ZR229" s="12"/>
      <c r="ZS229" s="12"/>
      <c r="ZT229" s="12"/>
      <c r="ZU229" s="12"/>
      <c r="ZV229" s="12"/>
      <c r="ZW229" s="12"/>
      <c r="ZX229" s="12"/>
      <c r="ZY229" s="12"/>
      <c r="ZZ229" s="12"/>
      <c r="AAA229" s="12"/>
      <c r="AAB229" s="12"/>
      <c r="AAC229" s="12"/>
      <c r="AAD229" s="12"/>
      <c r="AAE229" s="12"/>
      <c r="AAF229" s="12"/>
      <c r="AAG229" s="12"/>
      <c r="AAH229" s="12"/>
      <c r="AAI229" s="12"/>
      <c r="AAJ229" s="12"/>
      <c r="AAK229" s="12"/>
      <c r="AAL229" s="12"/>
      <c r="AAM229" s="12"/>
      <c r="AAN229" s="12"/>
      <c r="AAO229" s="12"/>
      <c r="AAP229" s="12"/>
      <c r="AAQ229" s="12"/>
      <c r="AAR229" s="12"/>
      <c r="AAS229" s="12"/>
      <c r="AAT229" s="12"/>
      <c r="AAU229" s="12"/>
      <c r="AAV229" s="12"/>
      <c r="AAW229" s="12"/>
      <c r="AAX229" s="12"/>
      <c r="AAY229" s="12"/>
      <c r="AAZ229" s="12"/>
      <c r="ABA229" s="12"/>
      <c r="ABB229" s="12"/>
      <c r="ABC229" s="12"/>
      <c r="ABD229" s="12"/>
      <c r="ABE229" s="12"/>
      <c r="ABF229" s="12"/>
      <c r="ABG229" s="12"/>
      <c r="ABH229" s="12"/>
      <c r="ABI229" s="12"/>
      <c r="ABJ229" s="12"/>
      <c r="ABK229" s="12"/>
      <c r="ABL229" s="12"/>
      <c r="ABM229" s="12"/>
      <c r="ABN229" s="12"/>
      <c r="ABO229" s="12"/>
      <c r="ABP229" s="12"/>
      <c r="ABQ229" s="12"/>
      <c r="ABR229" s="12"/>
      <c r="ABS229" s="12"/>
      <c r="ABT229" s="12"/>
      <c r="ABU229" s="12"/>
      <c r="ABV229" s="12"/>
      <c r="ABW229" s="12"/>
      <c r="ABX229" s="12"/>
      <c r="ABY229" s="12"/>
      <c r="ABZ229" s="12"/>
      <c r="ACA229" s="12"/>
      <c r="ACB229" s="12"/>
      <c r="ACC229" s="12"/>
      <c r="ACD229" s="12"/>
      <c r="ACE229" s="12"/>
      <c r="ACF229" s="12"/>
      <c r="ACG229" s="12"/>
      <c r="ACH229" s="12"/>
      <c r="ACI229" s="12"/>
      <c r="ACJ229" s="12"/>
      <c r="ACK229" s="12"/>
      <c r="ACL229" s="12"/>
      <c r="ACM229" s="12"/>
      <c r="ACN229" s="12"/>
      <c r="ACO229" s="12"/>
      <c r="ACP229" s="12"/>
      <c r="ACQ229" s="12"/>
      <c r="ACR229" s="12"/>
      <c r="ACS229" s="12"/>
      <c r="ACT229" s="12"/>
      <c r="ACU229" s="12"/>
      <c r="ACV229" s="12"/>
      <c r="ACW229" s="12"/>
      <c r="ACX229" s="12"/>
      <c r="ACY229" s="12"/>
      <c r="ACZ229" s="12"/>
      <c r="ADA229" s="12"/>
      <c r="ADB229" s="12"/>
      <c r="ADC229" s="12"/>
      <c r="ADD229" s="12"/>
      <c r="ADE229" s="12"/>
      <c r="ADF229" s="12"/>
      <c r="ADG229" s="12"/>
      <c r="ADH229" s="12"/>
      <c r="ADI229" s="12"/>
      <c r="ADJ229" s="12"/>
      <c r="ADK229" s="12"/>
      <c r="ADL229" s="12"/>
      <c r="ADM229" s="12"/>
      <c r="ADN229" s="12"/>
      <c r="ADO229" s="12"/>
      <c r="ADP229" s="12"/>
      <c r="ADQ229" s="12"/>
      <c r="ADR229" s="12"/>
      <c r="ADS229" s="12"/>
      <c r="ADT229" s="12"/>
      <c r="ADU229" s="12"/>
      <c r="ADV229" s="12"/>
      <c r="ADW229" s="12"/>
      <c r="ADX229" s="12"/>
      <c r="ADY229" s="12"/>
      <c r="ADZ229" s="12"/>
      <c r="AEA229" s="12"/>
      <c r="AEB229" s="12"/>
      <c r="AEC229" s="12"/>
      <c r="AED229" s="12"/>
      <c r="AEE229" s="12"/>
      <c r="AEF229" s="12"/>
      <c r="AEG229" s="12"/>
      <c r="AEH229" s="12"/>
      <c r="AEI229" s="12"/>
      <c r="AEJ229" s="12"/>
      <c r="AEK229" s="12"/>
      <c r="AEL229" s="12"/>
      <c r="AEM229" s="12"/>
      <c r="AEN229" s="12"/>
      <c r="AEO229" s="12"/>
      <c r="AEP229" s="12"/>
      <c r="AEQ229" s="12"/>
      <c r="AER229" s="12"/>
      <c r="AES229" s="12"/>
      <c r="AET229" s="12"/>
      <c r="AEU229" s="12"/>
      <c r="AEV229" s="12"/>
      <c r="AEW229" s="12"/>
      <c r="AEX229" s="12"/>
      <c r="AEY229" s="12"/>
      <c r="AEZ229" s="12"/>
      <c r="AFA229" s="12"/>
      <c r="AFB229" s="12"/>
      <c r="AFC229" s="12"/>
      <c r="AFD229" s="12"/>
      <c r="AFE229" s="12"/>
      <c r="AFF229" s="12"/>
      <c r="AFG229" s="12"/>
      <c r="AFH229" s="12"/>
      <c r="AFI229" s="12"/>
      <c r="AFJ229" s="12"/>
      <c r="AFK229" s="12"/>
      <c r="AFL229" s="12"/>
      <c r="AFM229" s="12"/>
      <c r="AFN229" s="12"/>
      <c r="AFO229" s="12"/>
      <c r="AFP229" s="12"/>
      <c r="AFQ229" s="12"/>
      <c r="AFR229" s="12"/>
      <c r="AFS229" s="12"/>
      <c r="AFT229" s="12"/>
      <c r="AFU229" s="12"/>
      <c r="AFV229" s="12"/>
      <c r="AFW229" s="12"/>
      <c r="AFX229" s="12"/>
      <c r="AFY229" s="12"/>
      <c r="AFZ229" s="12"/>
      <c r="AGA229" s="12"/>
      <c r="AGB229" s="12"/>
      <c r="AGC229" s="12"/>
      <c r="AGD229" s="12"/>
      <c r="AGE229" s="12"/>
      <c r="AGF229" s="12"/>
      <c r="AGG229" s="12"/>
      <c r="AGH229" s="12"/>
      <c r="AGI229" s="12"/>
      <c r="AGJ229" s="12"/>
      <c r="AGK229" s="12"/>
      <c r="AGL229" s="12"/>
      <c r="AGM229" s="12"/>
      <c r="AGN229" s="12"/>
      <c r="AGO229" s="12"/>
      <c r="AGP229" s="12"/>
      <c r="AGQ229" s="12"/>
      <c r="AGR229" s="12"/>
      <c r="AGS229" s="12"/>
      <c r="AGT229" s="12"/>
      <c r="AGU229" s="12"/>
      <c r="AGV229" s="12"/>
      <c r="AGW229" s="12"/>
      <c r="AGX229" s="12"/>
      <c r="AGY229" s="12"/>
      <c r="AGZ229" s="12"/>
      <c r="AHA229" s="12"/>
      <c r="AHB229" s="12"/>
      <c r="AHC229" s="12"/>
      <c r="AHD229" s="12"/>
      <c r="AHE229" s="12"/>
      <c r="AHF229" s="12"/>
      <c r="AHG229" s="12"/>
      <c r="AHH229" s="12"/>
      <c r="AHI229" s="12"/>
      <c r="AHJ229" s="12"/>
      <c r="AHK229" s="12"/>
      <c r="AHL229" s="12"/>
      <c r="AHM229" s="12"/>
      <c r="AHN229" s="12"/>
      <c r="AHO229" s="12"/>
      <c r="AHP229" s="12"/>
      <c r="AHQ229" s="12"/>
      <c r="AHR229" s="12"/>
      <c r="AHS229" s="12"/>
      <c r="AHT229" s="12"/>
      <c r="AHU229" s="12"/>
      <c r="AHV229" s="12"/>
      <c r="AHW229" s="12"/>
      <c r="AHX229" s="12"/>
      <c r="AHY229" s="12"/>
      <c r="AHZ229" s="12"/>
      <c r="AIA229" s="12"/>
      <c r="AIB229" s="12"/>
      <c r="AIC229" s="12"/>
      <c r="AID229" s="12"/>
      <c r="AIE229" s="12"/>
      <c r="AIF229" s="12"/>
      <c r="AIG229" s="12"/>
      <c r="AIH229" s="12"/>
      <c r="AII229" s="12"/>
      <c r="AIJ229" s="12"/>
      <c r="AIK229" s="12"/>
      <c r="AIL229" s="12"/>
      <c r="AIM229" s="12"/>
      <c r="AIN229" s="12"/>
      <c r="AIO229" s="12"/>
      <c r="AIP229" s="12"/>
      <c r="AIQ229" s="12"/>
      <c r="AIR229" s="12"/>
      <c r="AIS229" s="12"/>
      <c r="AIT229" s="12"/>
      <c r="AIU229" s="12"/>
      <c r="AIV229" s="12"/>
      <c r="AIW229" s="12"/>
      <c r="AIX229" s="12"/>
      <c r="AIY229" s="12"/>
      <c r="AIZ229" s="12"/>
      <c r="AJA229" s="12"/>
      <c r="AJB229" s="12"/>
      <c r="AJC229" s="12"/>
      <c r="AJD229" s="12"/>
      <c r="AJE229" s="12"/>
      <c r="AJF229" s="12"/>
      <c r="AJG229" s="12"/>
      <c r="AJH229" s="12"/>
      <c r="AJI229" s="12"/>
      <c r="AJJ229" s="12"/>
      <c r="AJK229" s="12"/>
      <c r="AJL229" s="12"/>
      <c r="AJM229" s="12"/>
      <c r="AJN229" s="12"/>
      <c r="AJO229" s="12"/>
      <c r="AJP229" s="12"/>
      <c r="AJQ229" s="12"/>
      <c r="AJR229" s="12"/>
      <c r="AJS229" s="12"/>
      <c r="AJT229" s="12"/>
      <c r="AJU229" s="12"/>
      <c r="AJV229" s="12"/>
      <c r="AJW229" s="12"/>
      <c r="AJX229" s="12"/>
      <c r="AJY229" s="12"/>
      <c r="AJZ229" s="12"/>
      <c r="AKA229" s="12"/>
      <c r="AKB229" s="12"/>
      <c r="AKC229" s="12"/>
      <c r="AKD229" s="12"/>
      <c r="AKE229" s="12"/>
      <c r="AKF229" s="12"/>
      <c r="AKG229" s="12"/>
      <c r="AKH229" s="12"/>
      <c r="AKI229" s="12"/>
      <c r="AKJ229" s="12"/>
      <c r="AKK229" s="12"/>
      <c r="AKL229" s="12"/>
      <c r="AKM229" s="12"/>
      <c r="AKN229" s="12"/>
      <c r="AKO229" s="12"/>
      <c r="AKP229" s="12"/>
      <c r="AKQ229" s="12"/>
      <c r="AKR229" s="12"/>
      <c r="AKS229" s="12"/>
      <c r="AKT229" s="12"/>
      <c r="AKU229" s="12"/>
      <c r="AKV229" s="12"/>
      <c r="AKW229" s="12"/>
      <c r="AKX229" s="12"/>
      <c r="AKY229" s="12"/>
      <c r="AKZ229" s="12"/>
      <c r="ALA229" s="12"/>
      <c r="ALB229" s="12"/>
      <c r="ALC229" s="12"/>
      <c r="ALD229" s="12"/>
      <c r="ALE229" s="12"/>
      <c r="ALF229" s="12"/>
      <c r="ALG229" s="12"/>
      <c r="ALH229" s="12"/>
      <c r="ALI229" s="12"/>
      <c r="ALJ229" s="12"/>
      <c r="ALK229" s="12"/>
      <c r="ALL229" s="12"/>
      <c r="ALM229" s="12"/>
      <c r="ALN229" s="12"/>
      <c r="ALO229" s="12"/>
      <c r="ALP229" s="12"/>
      <c r="ALQ229" s="12"/>
      <c r="ALR229" s="12"/>
      <c r="ALS229" s="12"/>
      <c r="ALT229" s="12"/>
      <c r="ALU229" s="12"/>
      <c r="ALV229" s="12"/>
      <c r="ALW229" s="12"/>
      <c r="ALX229" s="12"/>
      <c r="ALY229" s="12"/>
      <c r="ALZ229" s="12"/>
      <c r="AMA229" s="12"/>
      <c r="AMB229" s="12"/>
      <c r="AMC229" s="12"/>
      <c r="AMD229" s="12"/>
      <c r="AME229" s="12"/>
      <c r="AMF229" s="12"/>
      <c r="AMG229" s="12"/>
      <c r="AMH229" s="12"/>
      <c r="AMI229" s="12"/>
    </row>
    <row r="230" spans="1:1023" s="13" customFormat="1" ht="28.5" x14ac:dyDescent="0.2">
      <c r="A230" s="12"/>
      <c r="B230" s="93"/>
      <c r="C230" s="79"/>
      <c r="D230" s="147" t="s">
        <v>340</v>
      </c>
      <c r="E230" s="174" t="s">
        <v>37</v>
      </c>
      <c r="F230" s="199"/>
      <c r="G230" s="209"/>
      <c r="H230" s="236"/>
      <c r="I230" s="288"/>
      <c r="J230" s="259"/>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c r="AQ230" s="12"/>
      <c r="AR230" s="12"/>
      <c r="AS230" s="12"/>
      <c r="AT230" s="12"/>
      <c r="AU230" s="12"/>
      <c r="AV230" s="12"/>
      <c r="AW230" s="12"/>
      <c r="AX230" s="12"/>
      <c r="AY230" s="12"/>
      <c r="AZ230" s="12"/>
      <c r="BA230" s="12"/>
      <c r="BB230" s="12"/>
      <c r="BC230" s="12"/>
      <c r="BD230" s="12"/>
      <c r="BE230" s="12"/>
      <c r="BF230" s="12"/>
      <c r="BG230" s="12"/>
      <c r="BH230" s="12"/>
      <c r="BI230" s="12"/>
      <c r="BJ230" s="12"/>
      <c r="BK230" s="12"/>
      <c r="BL230" s="12"/>
      <c r="BM230" s="12"/>
      <c r="BN230" s="12"/>
      <c r="BO230" s="12"/>
      <c r="BP230" s="12"/>
      <c r="BQ230" s="12"/>
      <c r="BR230" s="12"/>
      <c r="BS230" s="12"/>
      <c r="BT230" s="12"/>
      <c r="BU230" s="12"/>
      <c r="BV230" s="12"/>
      <c r="BW230" s="12"/>
      <c r="BX230" s="12"/>
      <c r="BY230" s="12"/>
      <c r="BZ230" s="12"/>
      <c r="CA230" s="12"/>
      <c r="CB230" s="12"/>
      <c r="CC230" s="12"/>
      <c r="CD230" s="12"/>
      <c r="CE230" s="12"/>
      <c r="CF230" s="12"/>
      <c r="CG230" s="12"/>
      <c r="CH230" s="12"/>
      <c r="CI230" s="12"/>
      <c r="CJ230" s="12"/>
      <c r="CK230" s="12"/>
      <c r="CL230" s="12"/>
      <c r="CM230" s="12"/>
      <c r="CN230" s="12"/>
      <c r="CO230" s="12"/>
      <c r="CP230" s="12"/>
      <c r="CQ230" s="12"/>
      <c r="CR230" s="12"/>
      <c r="CS230" s="12"/>
      <c r="CT230" s="12"/>
      <c r="CU230" s="12"/>
      <c r="CV230" s="12"/>
      <c r="CW230" s="12"/>
      <c r="CX230" s="12"/>
      <c r="CY230" s="12"/>
      <c r="CZ230" s="12"/>
      <c r="DA230" s="12"/>
      <c r="DB230" s="12"/>
      <c r="DC230" s="12"/>
      <c r="DD230" s="12"/>
      <c r="DE230" s="12"/>
      <c r="DF230" s="12"/>
      <c r="DG230" s="12"/>
      <c r="DH230" s="12"/>
      <c r="DI230" s="12"/>
      <c r="DJ230" s="12"/>
      <c r="DK230" s="12"/>
      <c r="DL230" s="12"/>
      <c r="DM230" s="12"/>
      <c r="DN230" s="12"/>
      <c r="DO230" s="12"/>
      <c r="DP230" s="12"/>
      <c r="DQ230" s="12"/>
      <c r="DR230" s="12"/>
      <c r="DS230" s="12"/>
      <c r="DT230" s="12"/>
      <c r="DU230" s="12"/>
      <c r="DV230" s="12"/>
      <c r="DW230" s="12"/>
      <c r="DX230" s="12"/>
      <c r="DY230" s="12"/>
      <c r="DZ230" s="12"/>
      <c r="EA230" s="12"/>
      <c r="EB230" s="12"/>
      <c r="EC230" s="12"/>
      <c r="ED230" s="12"/>
      <c r="EE230" s="12"/>
      <c r="EF230" s="12"/>
      <c r="EG230" s="12"/>
      <c r="EH230" s="12"/>
      <c r="EI230" s="12"/>
      <c r="EJ230" s="12"/>
      <c r="EK230" s="12"/>
      <c r="EL230" s="12"/>
      <c r="EM230" s="12"/>
      <c r="EN230" s="12"/>
      <c r="EO230" s="12"/>
      <c r="EP230" s="12"/>
      <c r="EQ230" s="12"/>
      <c r="ER230" s="12"/>
      <c r="ES230" s="12"/>
      <c r="ET230" s="12"/>
      <c r="EU230" s="12"/>
      <c r="EV230" s="12"/>
      <c r="EW230" s="12"/>
      <c r="EX230" s="12"/>
      <c r="EY230" s="12"/>
      <c r="EZ230" s="12"/>
      <c r="FA230" s="12"/>
      <c r="FB230" s="12"/>
      <c r="FC230" s="12"/>
      <c r="FD230" s="12"/>
      <c r="FE230" s="12"/>
      <c r="FF230" s="12"/>
      <c r="FG230" s="12"/>
      <c r="FH230" s="12"/>
      <c r="FI230" s="12"/>
      <c r="FJ230" s="12"/>
      <c r="FK230" s="12"/>
      <c r="FL230" s="12"/>
      <c r="FM230" s="12"/>
      <c r="FN230" s="12"/>
      <c r="FO230" s="12"/>
      <c r="FP230" s="12"/>
      <c r="FQ230" s="12"/>
      <c r="FR230" s="12"/>
      <c r="FS230" s="12"/>
      <c r="FT230" s="12"/>
      <c r="FU230" s="12"/>
      <c r="FV230" s="12"/>
      <c r="FW230" s="12"/>
      <c r="FX230" s="12"/>
      <c r="FY230" s="12"/>
      <c r="FZ230" s="12"/>
      <c r="GA230" s="12"/>
      <c r="GB230" s="12"/>
      <c r="GC230" s="12"/>
      <c r="GD230" s="12"/>
      <c r="GE230" s="12"/>
      <c r="GF230" s="12"/>
      <c r="GG230" s="12"/>
      <c r="GH230" s="12"/>
      <c r="GI230" s="12"/>
      <c r="GJ230" s="12"/>
      <c r="GK230" s="12"/>
      <c r="GL230" s="12"/>
      <c r="GM230" s="12"/>
      <c r="GN230" s="12"/>
      <c r="GO230" s="12"/>
      <c r="GP230" s="12"/>
      <c r="GQ230" s="12"/>
      <c r="GR230" s="12"/>
      <c r="GS230" s="12"/>
      <c r="GT230" s="12"/>
      <c r="GU230" s="12"/>
      <c r="GV230" s="12"/>
      <c r="GW230" s="12"/>
      <c r="GX230" s="12"/>
      <c r="GY230" s="12"/>
      <c r="GZ230" s="12"/>
      <c r="HA230" s="12"/>
      <c r="HB230" s="12"/>
      <c r="HC230" s="12"/>
      <c r="HD230" s="12"/>
      <c r="HE230" s="12"/>
      <c r="HF230" s="12"/>
      <c r="HG230" s="12"/>
      <c r="HH230" s="12"/>
      <c r="HI230" s="12"/>
      <c r="HJ230" s="12"/>
      <c r="HK230" s="12"/>
      <c r="HL230" s="12"/>
      <c r="HM230" s="12"/>
      <c r="HN230" s="12"/>
      <c r="HO230" s="12"/>
      <c r="HP230" s="12"/>
      <c r="HQ230" s="12"/>
      <c r="HR230" s="12"/>
      <c r="HS230" s="12"/>
      <c r="HT230" s="12"/>
      <c r="HU230" s="12"/>
      <c r="HV230" s="12"/>
      <c r="HW230" s="12"/>
      <c r="HX230" s="12"/>
      <c r="HY230" s="12"/>
      <c r="HZ230" s="12"/>
      <c r="IA230" s="12"/>
      <c r="IB230" s="12"/>
      <c r="IC230" s="12"/>
      <c r="ID230" s="12"/>
      <c r="IE230" s="12"/>
      <c r="IF230" s="12"/>
      <c r="IG230" s="12"/>
      <c r="IH230" s="12"/>
      <c r="II230" s="12"/>
      <c r="IJ230" s="12"/>
      <c r="IK230" s="12"/>
      <c r="IL230" s="12"/>
      <c r="IM230" s="12"/>
      <c r="IN230" s="12"/>
      <c r="IO230" s="12"/>
      <c r="IP230" s="12"/>
      <c r="IQ230" s="12"/>
      <c r="IR230" s="12"/>
      <c r="IS230" s="12"/>
      <c r="IT230" s="12"/>
      <c r="IU230" s="12"/>
      <c r="IV230" s="12"/>
      <c r="IW230" s="12"/>
      <c r="IX230" s="12"/>
      <c r="IY230" s="12"/>
      <c r="IZ230" s="12"/>
      <c r="JA230" s="12"/>
      <c r="JB230" s="12"/>
      <c r="JC230" s="12"/>
      <c r="JD230" s="12"/>
      <c r="JE230" s="12"/>
      <c r="JF230" s="12"/>
      <c r="JG230" s="12"/>
      <c r="JH230" s="12"/>
      <c r="JI230" s="12"/>
      <c r="JJ230" s="12"/>
      <c r="JK230" s="12"/>
      <c r="JL230" s="12"/>
      <c r="JM230" s="12"/>
      <c r="JN230" s="12"/>
      <c r="JO230" s="12"/>
      <c r="JP230" s="12"/>
      <c r="JQ230" s="12"/>
      <c r="JR230" s="12"/>
      <c r="JS230" s="12"/>
      <c r="JT230" s="12"/>
      <c r="JU230" s="12"/>
      <c r="JV230" s="12"/>
      <c r="JW230" s="12"/>
      <c r="JX230" s="12"/>
      <c r="JY230" s="12"/>
      <c r="JZ230" s="12"/>
      <c r="KA230" s="12"/>
      <c r="KB230" s="12"/>
      <c r="KC230" s="12"/>
      <c r="KD230" s="12"/>
      <c r="KE230" s="12"/>
      <c r="KF230" s="12"/>
      <c r="KG230" s="12"/>
      <c r="KH230" s="12"/>
      <c r="KI230" s="12"/>
      <c r="KJ230" s="12"/>
      <c r="KK230" s="12"/>
      <c r="KL230" s="12"/>
      <c r="KM230" s="12"/>
      <c r="KN230" s="12"/>
      <c r="KO230" s="12"/>
      <c r="KP230" s="12"/>
      <c r="KQ230" s="12"/>
      <c r="KR230" s="12"/>
      <c r="KS230" s="12"/>
      <c r="KT230" s="12"/>
      <c r="KU230" s="12"/>
      <c r="KV230" s="12"/>
      <c r="KW230" s="12"/>
      <c r="KX230" s="12"/>
      <c r="KY230" s="12"/>
      <c r="KZ230" s="12"/>
      <c r="LA230" s="12"/>
      <c r="LB230" s="12"/>
      <c r="LC230" s="12"/>
      <c r="LD230" s="12"/>
      <c r="LE230" s="12"/>
      <c r="LF230" s="12"/>
      <c r="LG230" s="12"/>
      <c r="LH230" s="12"/>
      <c r="LI230" s="12"/>
      <c r="LJ230" s="12"/>
      <c r="LK230" s="12"/>
      <c r="LL230" s="12"/>
      <c r="LM230" s="12"/>
      <c r="LN230" s="12"/>
      <c r="LO230" s="12"/>
      <c r="LP230" s="12"/>
      <c r="LQ230" s="12"/>
      <c r="LR230" s="12"/>
      <c r="LS230" s="12"/>
      <c r="LT230" s="12"/>
      <c r="LU230" s="12"/>
      <c r="LV230" s="12"/>
      <c r="LW230" s="12"/>
      <c r="LX230" s="12"/>
      <c r="LY230" s="12"/>
      <c r="LZ230" s="12"/>
      <c r="MA230" s="12"/>
      <c r="MB230" s="12"/>
      <c r="MC230" s="12"/>
      <c r="MD230" s="12"/>
      <c r="ME230" s="12"/>
      <c r="MF230" s="12"/>
      <c r="MG230" s="12"/>
      <c r="MH230" s="12"/>
      <c r="MI230" s="12"/>
      <c r="MJ230" s="12"/>
      <c r="MK230" s="12"/>
      <c r="ML230" s="12"/>
      <c r="MM230" s="12"/>
      <c r="MN230" s="12"/>
      <c r="MO230" s="12"/>
      <c r="MP230" s="12"/>
      <c r="MQ230" s="12"/>
      <c r="MR230" s="12"/>
      <c r="MS230" s="12"/>
      <c r="MT230" s="12"/>
      <c r="MU230" s="12"/>
      <c r="MV230" s="12"/>
      <c r="MW230" s="12"/>
      <c r="MX230" s="12"/>
      <c r="MY230" s="12"/>
      <c r="MZ230" s="12"/>
      <c r="NA230" s="12"/>
      <c r="NB230" s="12"/>
      <c r="NC230" s="12"/>
      <c r="ND230" s="12"/>
      <c r="NE230" s="12"/>
      <c r="NF230" s="12"/>
      <c r="NG230" s="12"/>
      <c r="NH230" s="12"/>
      <c r="NI230" s="12"/>
      <c r="NJ230" s="12"/>
      <c r="NK230" s="12"/>
      <c r="NL230" s="12"/>
      <c r="NM230" s="12"/>
      <c r="NN230" s="12"/>
      <c r="NO230" s="12"/>
      <c r="NP230" s="12"/>
      <c r="NQ230" s="12"/>
      <c r="NR230" s="12"/>
      <c r="NS230" s="12"/>
      <c r="NT230" s="12"/>
      <c r="NU230" s="12"/>
      <c r="NV230" s="12"/>
      <c r="NW230" s="12"/>
      <c r="NX230" s="12"/>
      <c r="NY230" s="12"/>
      <c r="NZ230" s="12"/>
      <c r="OA230" s="12"/>
      <c r="OB230" s="12"/>
      <c r="OC230" s="12"/>
      <c r="OD230" s="12"/>
      <c r="OE230" s="12"/>
      <c r="OF230" s="12"/>
      <c r="OG230" s="12"/>
      <c r="OH230" s="12"/>
      <c r="OI230" s="12"/>
      <c r="OJ230" s="12"/>
      <c r="OK230" s="12"/>
      <c r="OL230" s="12"/>
      <c r="OM230" s="12"/>
      <c r="ON230" s="12"/>
      <c r="OO230" s="12"/>
      <c r="OP230" s="12"/>
      <c r="OQ230" s="12"/>
      <c r="OR230" s="12"/>
      <c r="OS230" s="12"/>
      <c r="OT230" s="12"/>
      <c r="OU230" s="12"/>
      <c r="OV230" s="12"/>
      <c r="OW230" s="12"/>
      <c r="OX230" s="12"/>
      <c r="OY230" s="12"/>
      <c r="OZ230" s="12"/>
      <c r="PA230" s="12"/>
      <c r="PB230" s="12"/>
      <c r="PC230" s="12"/>
      <c r="PD230" s="12"/>
      <c r="PE230" s="12"/>
      <c r="PF230" s="12"/>
      <c r="PG230" s="12"/>
      <c r="PH230" s="12"/>
      <c r="PI230" s="12"/>
      <c r="PJ230" s="12"/>
      <c r="PK230" s="12"/>
      <c r="PL230" s="12"/>
      <c r="PM230" s="12"/>
      <c r="PN230" s="12"/>
      <c r="PO230" s="12"/>
      <c r="PP230" s="12"/>
      <c r="PQ230" s="12"/>
      <c r="PR230" s="12"/>
      <c r="PS230" s="12"/>
      <c r="PT230" s="12"/>
      <c r="PU230" s="12"/>
      <c r="PV230" s="12"/>
      <c r="PW230" s="12"/>
      <c r="PX230" s="12"/>
      <c r="PY230" s="12"/>
      <c r="PZ230" s="12"/>
      <c r="QA230" s="12"/>
      <c r="QB230" s="12"/>
      <c r="QC230" s="12"/>
      <c r="QD230" s="12"/>
      <c r="QE230" s="12"/>
      <c r="QF230" s="12"/>
      <c r="QG230" s="12"/>
      <c r="QH230" s="12"/>
      <c r="QI230" s="12"/>
      <c r="QJ230" s="12"/>
      <c r="QK230" s="12"/>
      <c r="QL230" s="12"/>
      <c r="QM230" s="12"/>
      <c r="QN230" s="12"/>
      <c r="QO230" s="12"/>
      <c r="QP230" s="12"/>
      <c r="QQ230" s="12"/>
      <c r="QR230" s="12"/>
      <c r="QS230" s="12"/>
      <c r="QT230" s="12"/>
      <c r="QU230" s="12"/>
      <c r="QV230" s="12"/>
      <c r="QW230" s="12"/>
      <c r="QX230" s="12"/>
      <c r="QY230" s="12"/>
      <c r="QZ230" s="12"/>
      <c r="RA230" s="12"/>
      <c r="RB230" s="12"/>
      <c r="RC230" s="12"/>
      <c r="RD230" s="12"/>
      <c r="RE230" s="12"/>
      <c r="RF230" s="12"/>
      <c r="RG230" s="12"/>
      <c r="RH230" s="12"/>
      <c r="RI230" s="12"/>
      <c r="RJ230" s="12"/>
      <c r="RK230" s="12"/>
      <c r="RL230" s="12"/>
      <c r="RM230" s="12"/>
      <c r="RN230" s="12"/>
      <c r="RO230" s="12"/>
      <c r="RP230" s="12"/>
      <c r="RQ230" s="12"/>
      <c r="RR230" s="12"/>
      <c r="RS230" s="12"/>
      <c r="RT230" s="12"/>
      <c r="RU230" s="12"/>
      <c r="RV230" s="12"/>
      <c r="RW230" s="12"/>
      <c r="RX230" s="12"/>
      <c r="RY230" s="12"/>
      <c r="RZ230" s="12"/>
      <c r="SA230" s="12"/>
      <c r="SB230" s="12"/>
      <c r="SC230" s="12"/>
      <c r="SD230" s="12"/>
      <c r="SE230" s="12"/>
      <c r="SF230" s="12"/>
      <c r="SG230" s="12"/>
      <c r="SH230" s="12"/>
      <c r="SI230" s="12"/>
      <c r="SJ230" s="12"/>
      <c r="SK230" s="12"/>
      <c r="SL230" s="12"/>
      <c r="SM230" s="12"/>
      <c r="SN230" s="12"/>
      <c r="SO230" s="12"/>
      <c r="SP230" s="12"/>
      <c r="SQ230" s="12"/>
      <c r="SR230" s="12"/>
      <c r="SS230" s="12"/>
      <c r="ST230" s="12"/>
      <c r="SU230" s="12"/>
      <c r="SV230" s="12"/>
      <c r="SW230" s="12"/>
      <c r="SX230" s="12"/>
      <c r="SY230" s="12"/>
      <c r="SZ230" s="12"/>
      <c r="TA230" s="12"/>
      <c r="TB230" s="12"/>
      <c r="TC230" s="12"/>
      <c r="TD230" s="12"/>
      <c r="TE230" s="12"/>
      <c r="TF230" s="12"/>
      <c r="TG230" s="12"/>
      <c r="TH230" s="12"/>
      <c r="TI230" s="12"/>
      <c r="TJ230" s="12"/>
      <c r="TK230" s="12"/>
      <c r="TL230" s="12"/>
      <c r="TM230" s="12"/>
      <c r="TN230" s="12"/>
      <c r="TO230" s="12"/>
      <c r="TP230" s="12"/>
      <c r="TQ230" s="12"/>
      <c r="TR230" s="12"/>
      <c r="TS230" s="12"/>
      <c r="TT230" s="12"/>
      <c r="TU230" s="12"/>
      <c r="TV230" s="12"/>
      <c r="TW230" s="12"/>
      <c r="TX230" s="12"/>
      <c r="TY230" s="12"/>
      <c r="TZ230" s="12"/>
      <c r="UA230" s="12"/>
      <c r="UB230" s="12"/>
      <c r="UC230" s="12"/>
      <c r="UD230" s="12"/>
      <c r="UE230" s="12"/>
      <c r="UF230" s="12"/>
      <c r="UG230" s="12"/>
      <c r="UH230" s="12"/>
      <c r="UI230" s="12"/>
      <c r="UJ230" s="12"/>
      <c r="UK230" s="12"/>
      <c r="UL230" s="12"/>
      <c r="UM230" s="12"/>
      <c r="UN230" s="12"/>
      <c r="UO230" s="12"/>
      <c r="UP230" s="12"/>
      <c r="UQ230" s="12"/>
      <c r="UR230" s="12"/>
      <c r="US230" s="12"/>
      <c r="UT230" s="12"/>
      <c r="UU230" s="12"/>
      <c r="UV230" s="12"/>
      <c r="UW230" s="12"/>
      <c r="UX230" s="12"/>
      <c r="UY230" s="12"/>
      <c r="UZ230" s="12"/>
      <c r="VA230" s="12"/>
      <c r="VB230" s="12"/>
      <c r="VC230" s="12"/>
      <c r="VD230" s="12"/>
      <c r="VE230" s="12"/>
      <c r="VF230" s="12"/>
      <c r="VG230" s="12"/>
      <c r="VH230" s="12"/>
      <c r="VI230" s="12"/>
      <c r="VJ230" s="12"/>
      <c r="VK230" s="12"/>
      <c r="VL230" s="12"/>
      <c r="VM230" s="12"/>
      <c r="VN230" s="12"/>
      <c r="VO230" s="12"/>
      <c r="VP230" s="12"/>
      <c r="VQ230" s="12"/>
      <c r="VR230" s="12"/>
      <c r="VS230" s="12"/>
      <c r="VT230" s="12"/>
      <c r="VU230" s="12"/>
      <c r="VV230" s="12"/>
      <c r="VW230" s="12"/>
      <c r="VX230" s="12"/>
      <c r="VY230" s="12"/>
      <c r="VZ230" s="12"/>
      <c r="WA230" s="12"/>
      <c r="WB230" s="12"/>
      <c r="WC230" s="12"/>
      <c r="WD230" s="12"/>
      <c r="WE230" s="12"/>
      <c r="WF230" s="12"/>
      <c r="WG230" s="12"/>
      <c r="WH230" s="12"/>
      <c r="WI230" s="12"/>
      <c r="WJ230" s="12"/>
      <c r="WK230" s="12"/>
      <c r="WL230" s="12"/>
      <c r="WM230" s="12"/>
      <c r="WN230" s="12"/>
      <c r="WO230" s="12"/>
      <c r="WP230" s="12"/>
      <c r="WQ230" s="12"/>
      <c r="WR230" s="12"/>
      <c r="WS230" s="12"/>
      <c r="WT230" s="12"/>
      <c r="WU230" s="12"/>
      <c r="WV230" s="12"/>
      <c r="WW230" s="12"/>
      <c r="WX230" s="12"/>
      <c r="WY230" s="12"/>
      <c r="WZ230" s="12"/>
      <c r="XA230" s="12"/>
      <c r="XB230" s="12"/>
      <c r="XC230" s="12"/>
      <c r="XD230" s="12"/>
      <c r="XE230" s="12"/>
      <c r="XF230" s="12"/>
      <c r="XG230" s="12"/>
      <c r="XH230" s="12"/>
      <c r="XI230" s="12"/>
      <c r="XJ230" s="12"/>
      <c r="XK230" s="12"/>
      <c r="XL230" s="12"/>
      <c r="XM230" s="12"/>
      <c r="XN230" s="12"/>
      <c r="XO230" s="12"/>
      <c r="XP230" s="12"/>
      <c r="XQ230" s="12"/>
      <c r="XR230" s="12"/>
      <c r="XS230" s="12"/>
      <c r="XT230" s="12"/>
      <c r="XU230" s="12"/>
      <c r="XV230" s="12"/>
      <c r="XW230" s="12"/>
      <c r="XX230" s="12"/>
      <c r="XY230" s="12"/>
      <c r="XZ230" s="12"/>
      <c r="YA230" s="12"/>
      <c r="YB230" s="12"/>
      <c r="YC230" s="12"/>
      <c r="YD230" s="12"/>
      <c r="YE230" s="12"/>
      <c r="YF230" s="12"/>
      <c r="YG230" s="12"/>
      <c r="YH230" s="12"/>
      <c r="YI230" s="12"/>
      <c r="YJ230" s="12"/>
      <c r="YK230" s="12"/>
      <c r="YL230" s="12"/>
      <c r="YM230" s="12"/>
      <c r="YN230" s="12"/>
      <c r="YO230" s="12"/>
      <c r="YP230" s="12"/>
      <c r="YQ230" s="12"/>
      <c r="YR230" s="12"/>
      <c r="YS230" s="12"/>
      <c r="YT230" s="12"/>
      <c r="YU230" s="12"/>
      <c r="YV230" s="12"/>
      <c r="YW230" s="12"/>
      <c r="YX230" s="12"/>
      <c r="YY230" s="12"/>
      <c r="YZ230" s="12"/>
      <c r="ZA230" s="12"/>
      <c r="ZB230" s="12"/>
      <c r="ZC230" s="12"/>
      <c r="ZD230" s="12"/>
      <c r="ZE230" s="12"/>
      <c r="ZF230" s="12"/>
      <c r="ZG230" s="12"/>
      <c r="ZH230" s="12"/>
      <c r="ZI230" s="12"/>
      <c r="ZJ230" s="12"/>
      <c r="ZK230" s="12"/>
      <c r="ZL230" s="12"/>
      <c r="ZM230" s="12"/>
      <c r="ZN230" s="12"/>
      <c r="ZO230" s="12"/>
      <c r="ZP230" s="12"/>
      <c r="ZQ230" s="12"/>
      <c r="ZR230" s="12"/>
      <c r="ZS230" s="12"/>
      <c r="ZT230" s="12"/>
      <c r="ZU230" s="12"/>
      <c r="ZV230" s="12"/>
      <c r="ZW230" s="12"/>
      <c r="ZX230" s="12"/>
      <c r="ZY230" s="12"/>
      <c r="ZZ230" s="12"/>
      <c r="AAA230" s="12"/>
      <c r="AAB230" s="12"/>
      <c r="AAC230" s="12"/>
      <c r="AAD230" s="12"/>
      <c r="AAE230" s="12"/>
      <c r="AAF230" s="12"/>
      <c r="AAG230" s="12"/>
      <c r="AAH230" s="12"/>
      <c r="AAI230" s="12"/>
      <c r="AAJ230" s="12"/>
      <c r="AAK230" s="12"/>
      <c r="AAL230" s="12"/>
      <c r="AAM230" s="12"/>
      <c r="AAN230" s="12"/>
      <c r="AAO230" s="12"/>
      <c r="AAP230" s="12"/>
      <c r="AAQ230" s="12"/>
      <c r="AAR230" s="12"/>
      <c r="AAS230" s="12"/>
      <c r="AAT230" s="12"/>
      <c r="AAU230" s="12"/>
      <c r="AAV230" s="12"/>
      <c r="AAW230" s="12"/>
      <c r="AAX230" s="12"/>
      <c r="AAY230" s="12"/>
      <c r="AAZ230" s="12"/>
      <c r="ABA230" s="12"/>
      <c r="ABB230" s="12"/>
      <c r="ABC230" s="12"/>
      <c r="ABD230" s="12"/>
      <c r="ABE230" s="12"/>
      <c r="ABF230" s="12"/>
      <c r="ABG230" s="12"/>
      <c r="ABH230" s="12"/>
      <c r="ABI230" s="12"/>
      <c r="ABJ230" s="12"/>
      <c r="ABK230" s="12"/>
      <c r="ABL230" s="12"/>
      <c r="ABM230" s="12"/>
      <c r="ABN230" s="12"/>
      <c r="ABO230" s="12"/>
      <c r="ABP230" s="12"/>
      <c r="ABQ230" s="12"/>
      <c r="ABR230" s="12"/>
      <c r="ABS230" s="12"/>
      <c r="ABT230" s="12"/>
      <c r="ABU230" s="12"/>
      <c r="ABV230" s="12"/>
      <c r="ABW230" s="12"/>
      <c r="ABX230" s="12"/>
      <c r="ABY230" s="12"/>
      <c r="ABZ230" s="12"/>
      <c r="ACA230" s="12"/>
      <c r="ACB230" s="12"/>
      <c r="ACC230" s="12"/>
      <c r="ACD230" s="12"/>
      <c r="ACE230" s="12"/>
      <c r="ACF230" s="12"/>
      <c r="ACG230" s="12"/>
      <c r="ACH230" s="12"/>
      <c r="ACI230" s="12"/>
      <c r="ACJ230" s="12"/>
      <c r="ACK230" s="12"/>
      <c r="ACL230" s="12"/>
      <c r="ACM230" s="12"/>
      <c r="ACN230" s="12"/>
      <c r="ACO230" s="12"/>
      <c r="ACP230" s="12"/>
      <c r="ACQ230" s="12"/>
      <c r="ACR230" s="12"/>
      <c r="ACS230" s="12"/>
      <c r="ACT230" s="12"/>
      <c r="ACU230" s="12"/>
      <c r="ACV230" s="12"/>
      <c r="ACW230" s="12"/>
      <c r="ACX230" s="12"/>
      <c r="ACY230" s="12"/>
      <c r="ACZ230" s="12"/>
      <c r="ADA230" s="12"/>
      <c r="ADB230" s="12"/>
      <c r="ADC230" s="12"/>
      <c r="ADD230" s="12"/>
      <c r="ADE230" s="12"/>
      <c r="ADF230" s="12"/>
      <c r="ADG230" s="12"/>
      <c r="ADH230" s="12"/>
      <c r="ADI230" s="12"/>
      <c r="ADJ230" s="12"/>
      <c r="ADK230" s="12"/>
      <c r="ADL230" s="12"/>
      <c r="ADM230" s="12"/>
      <c r="ADN230" s="12"/>
      <c r="ADO230" s="12"/>
      <c r="ADP230" s="12"/>
      <c r="ADQ230" s="12"/>
      <c r="ADR230" s="12"/>
      <c r="ADS230" s="12"/>
      <c r="ADT230" s="12"/>
      <c r="ADU230" s="12"/>
      <c r="ADV230" s="12"/>
      <c r="ADW230" s="12"/>
      <c r="ADX230" s="12"/>
      <c r="ADY230" s="12"/>
      <c r="ADZ230" s="12"/>
      <c r="AEA230" s="12"/>
      <c r="AEB230" s="12"/>
      <c r="AEC230" s="12"/>
      <c r="AED230" s="12"/>
      <c r="AEE230" s="12"/>
      <c r="AEF230" s="12"/>
      <c r="AEG230" s="12"/>
      <c r="AEH230" s="12"/>
      <c r="AEI230" s="12"/>
      <c r="AEJ230" s="12"/>
      <c r="AEK230" s="12"/>
      <c r="AEL230" s="12"/>
      <c r="AEM230" s="12"/>
      <c r="AEN230" s="12"/>
      <c r="AEO230" s="12"/>
      <c r="AEP230" s="12"/>
      <c r="AEQ230" s="12"/>
      <c r="AER230" s="12"/>
      <c r="AES230" s="12"/>
      <c r="AET230" s="12"/>
      <c r="AEU230" s="12"/>
      <c r="AEV230" s="12"/>
      <c r="AEW230" s="12"/>
      <c r="AEX230" s="12"/>
      <c r="AEY230" s="12"/>
      <c r="AEZ230" s="12"/>
      <c r="AFA230" s="12"/>
      <c r="AFB230" s="12"/>
      <c r="AFC230" s="12"/>
      <c r="AFD230" s="12"/>
      <c r="AFE230" s="12"/>
      <c r="AFF230" s="12"/>
      <c r="AFG230" s="12"/>
      <c r="AFH230" s="12"/>
      <c r="AFI230" s="12"/>
      <c r="AFJ230" s="12"/>
      <c r="AFK230" s="12"/>
      <c r="AFL230" s="12"/>
      <c r="AFM230" s="12"/>
      <c r="AFN230" s="12"/>
      <c r="AFO230" s="12"/>
      <c r="AFP230" s="12"/>
      <c r="AFQ230" s="12"/>
      <c r="AFR230" s="12"/>
      <c r="AFS230" s="12"/>
      <c r="AFT230" s="12"/>
      <c r="AFU230" s="12"/>
      <c r="AFV230" s="12"/>
      <c r="AFW230" s="12"/>
      <c r="AFX230" s="12"/>
      <c r="AFY230" s="12"/>
      <c r="AFZ230" s="12"/>
      <c r="AGA230" s="12"/>
      <c r="AGB230" s="12"/>
      <c r="AGC230" s="12"/>
      <c r="AGD230" s="12"/>
      <c r="AGE230" s="12"/>
      <c r="AGF230" s="12"/>
      <c r="AGG230" s="12"/>
      <c r="AGH230" s="12"/>
      <c r="AGI230" s="12"/>
      <c r="AGJ230" s="12"/>
      <c r="AGK230" s="12"/>
      <c r="AGL230" s="12"/>
      <c r="AGM230" s="12"/>
      <c r="AGN230" s="12"/>
      <c r="AGO230" s="12"/>
      <c r="AGP230" s="12"/>
      <c r="AGQ230" s="12"/>
      <c r="AGR230" s="12"/>
      <c r="AGS230" s="12"/>
      <c r="AGT230" s="12"/>
      <c r="AGU230" s="12"/>
      <c r="AGV230" s="12"/>
      <c r="AGW230" s="12"/>
      <c r="AGX230" s="12"/>
      <c r="AGY230" s="12"/>
      <c r="AGZ230" s="12"/>
      <c r="AHA230" s="12"/>
      <c r="AHB230" s="12"/>
      <c r="AHC230" s="12"/>
      <c r="AHD230" s="12"/>
      <c r="AHE230" s="12"/>
      <c r="AHF230" s="12"/>
      <c r="AHG230" s="12"/>
      <c r="AHH230" s="12"/>
      <c r="AHI230" s="12"/>
      <c r="AHJ230" s="12"/>
      <c r="AHK230" s="12"/>
      <c r="AHL230" s="12"/>
      <c r="AHM230" s="12"/>
      <c r="AHN230" s="12"/>
      <c r="AHO230" s="12"/>
      <c r="AHP230" s="12"/>
      <c r="AHQ230" s="12"/>
      <c r="AHR230" s="12"/>
      <c r="AHS230" s="12"/>
      <c r="AHT230" s="12"/>
      <c r="AHU230" s="12"/>
      <c r="AHV230" s="12"/>
      <c r="AHW230" s="12"/>
      <c r="AHX230" s="12"/>
      <c r="AHY230" s="12"/>
      <c r="AHZ230" s="12"/>
      <c r="AIA230" s="12"/>
      <c r="AIB230" s="12"/>
      <c r="AIC230" s="12"/>
      <c r="AID230" s="12"/>
      <c r="AIE230" s="12"/>
      <c r="AIF230" s="12"/>
      <c r="AIG230" s="12"/>
      <c r="AIH230" s="12"/>
      <c r="AII230" s="12"/>
      <c r="AIJ230" s="12"/>
      <c r="AIK230" s="12"/>
      <c r="AIL230" s="12"/>
      <c r="AIM230" s="12"/>
      <c r="AIN230" s="12"/>
      <c r="AIO230" s="12"/>
      <c r="AIP230" s="12"/>
      <c r="AIQ230" s="12"/>
      <c r="AIR230" s="12"/>
      <c r="AIS230" s="12"/>
      <c r="AIT230" s="12"/>
      <c r="AIU230" s="12"/>
      <c r="AIV230" s="12"/>
      <c r="AIW230" s="12"/>
      <c r="AIX230" s="12"/>
      <c r="AIY230" s="12"/>
      <c r="AIZ230" s="12"/>
      <c r="AJA230" s="12"/>
      <c r="AJB230" s="12"/>
      <c r="AJC230" s="12"/>
      <c r="AJD230" s="12"/>
      <c r="AJE230" s="12"/>
      <c r="AJF230" s="12"/>
      <c r="AJG230" s="12"/>
      <c r="AJH230" s="12"/>
      <c r="AJI230" s="12"/>
      <c r="AJJ230" s="12"/>
      <c r="AJK230" s="12"/>
      <c r="AJL230" s="12"/>
      <c r="AJM230" s="12"/>
      <c r="AJN230" s="12"/>
      <c r="AJO230" s="12"/>
      <c r="AJP230" s="12"/>
      <c r="AJQ230" s="12"/>
      <c r="AJR230" s="12"/>
      <c r="AJS230" s="12"/>
      <c r="AJT230" s="12"/>
      <c r="AJU230" s="12"/>
      <c r="AJV230" s="12"/>
      <c r="AJW230" s="12"/>
      <c r="AJX230" s="12"/>
      <c r="AJY230" s="12"/>
      <c r="AJZ230" s="12"/>
      <c r="AKA230" s="12"/>
      <c r="AKB230" s="12"/>
      <c r="AKC230" s="12"/>
      <c r="AKD230" s="12"/>
      <c r="AKE230" s="12"/>
      <c r="AKF230" s="12"/>
      <c r="AKG230" s="12"/>
      <c r="AKH230" s="12"/>
      <c r="AKI230" s="12"/>
      <c r="AKJ230" s="12"/>
      <c r="AKK230" s="12"/>
      <c r="AKL230" s="12"/>
      <c r="AKM230" s="12"/>
      <c r="AKN230" s="12"/>
      <c r="AKO230" s="12"/>
      <c r="AKP230" s="12"/>
      <c r="AKQ230" s="12"/>
      <c r="AKR230" s="12"/>
      <c r="AKS230" s="12"/>
      <c r="AKT230" s="12"/>
      <c r="AKU230" s="12"/>
      <c r="AKV230" s="12"/>
      <c r="AKW230" s="12"/>
      <c r="AKX230" s="12"/>
      <c r="AKY230" s="12"/>
      <c r="AKZ230" s="12"/>
      <c r="ALA230" s="12"/>
      <c r="ALB230" s="12"/>
      <c r="ALC230" s="12"/>
      <c r="ALD230" s="12"/>
      <c r="ALE230" s="12"/>
      <c r="ALF230" s="12"/>
      <c r="ALG230" s="12"/>
      <c r="ALH230" s="12"/>
      <c r="ALI230" s="12"/>
      <c r="ALJ230" s="12"/>
      <c r="ALK230" s="12"/>
      <c r="ALL230" s="12"/>
      <c r="ALM230" s="12"/>
      <c r="ALN230" s="12"/>
      <c r="ALO230" s="12"/>
      <c r="ALP230" s="12"/>
      <c r="ALQ230" s="12"/>
      <c r="ALR230" s="12"/>
      <c r="ALS230" s="12"/>
      <c r="ALT230" s="12"/>
      <c r="ALU230" s="12"/>
      <c r="ALV230" s="12"/>
      <c r="ALW230" s="12"/>
      <c r="ALX230" s="12"/>
      <c r="ALY230" s="12"/>
      <c r="ALZ230" s="12"/>
      <c r="AMA230" s="12"/>
      <c r="AMB230" s="12"/>
      <c r="AMC230" s="12"/>
      <c r="AMD230" s="12"/>
      <c r="AME230" s="12"/>
      <c r="AMF230" s="12"/>
      <c r="AMG230" s="12"/>
      <c r="AMH230" s="12"/>
      <c r="AMI230" s="12"/>
    </row>
    <row r="231" spans="1:1023" s="13" customFormat="1" x14ac:dyDescent="0.2">
      <c r="A231" s="12"/>
      <c r="B231" s="93" t="s">
        <v>338</v>
      </c>
      <c r="C231" s="72" t="s">
        <v>169</v>
      </c>
      <c r="D231" s="148" t="s">
        <v>342</v>
      </c>
      <c r="E231" s="171" t="s">
        <v>337</v>
      </c>
      <c r="F231" s="37">
        <v>378.48</v>
      </c>
      <c r="G231" s="205" t="s">
        <v>141</v>
      </c>
      <c r="H231" s="37">
        <v>25.9</v>
      </c>
      <c r="I231" s="279">
        <v>9.74</v>
      </c>
      <c r="J231" s="6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c r="AN231" s="12"/>
      <c r="AO231" s="12"/>
      <c r="AP231" s="12"/>
      <c r="AQ231" s="12"/>
      <c r="AR231" s="12"/>
      <c r="AS231" s="12"/>
      <c r="AT231" s="12"/>
      <c r="AU231" s="12"/>
      <c r="AV231" s="12"/>
      <c r="AW231" s="12"/>
      <c r="AX231" s="12"/>
      <c r="AY231" s="12"/>
      <c r="AZ231" s="12"/>
      <c r="BA231" s="12"/>
      <c r="BB231" s="12"/>
      <c r="BC231" s="12"/>
      <c r="BD231" s="12"/>
      <c r="BE231" s="12"/>
      <c r="BF231" s="12"/>
      <c r="BG231" s="12"/>
      <c r="BH231" s="12"/>
      <c r="BI231" s="12"/>
      <c r="BJ231" s="12"/>
      <c r="BK231" s="12"/>
      <c r="BL231" s="12"/>
      <c r="BM231" s="12"/>
      <c r="BN231" s="12"/>
      <c r="BO231" s="12"/>
      <c r="BP231" s="12"/>
      <c r="BQ231" s="12"/>
      <c r="BR231" s="12"/>
      <c r="BS231" s="12"/>
      <c r="BT231" s="12"/>
      <c r="BU231" s="12"/>
      <c r="BV231" s="12"/>
      <c r="BW231" s="12"/>
      <c r="BX231" s="12"/>
      <c r="BY231" s="12"/>
      <c r="BZ231" s="12"/>
      <c r="CA231" s="12"/>
      <c r="CB231" s="12"/>
      <c r="CC231" s="12"/>
      <c r="CD231" s="12"/>
      <c r="CE231" s="12"/>
      <c r="CF231" s="12"/>
      <c r="CG231" s="12"/>
      <c r="CH231" s="12"/>
      <c r="CI231" s="12"/>
      <c r="CJ231" s="12"/>
      <c r="CK231" s="12"/>
      <c r="CL231" s="12"/>
      <c r="CM231" s="12"/>
      <c r="CN231" s="12"/>
      <c r="CO231" s="12"/>
      <c r="CP231" s="12"/>
      <c r="CQ231" s="12"/>
      <c r="CR231" s="12"/>
      <c r="CS231" s="12"/>
      <c r="CT231" s="12"/>
      <c r="CU231" s="12"/>
      <c r="CV231" s="12"/>
      <c r="CW231" s="12"/>
      <c r="CX231" s="12"/>
      <c r="CY231" s="12"/>
      <c r="CZ231" s="12"/>
      <c r="DA231" s="12"/>
      <c r="DB231" s="12"/>
      <c r="DC231" s="12"/>
      <c r="DD231" s="12"/>
      <c r="DE231" s="12"/>
      <c r="DF231" s="12"/>
      <c r="DG231" s="12"/>
      <c r="DH231" s="12"/>
      <c r="DI231" s="12"/>
      <c r="DJ231" s="12"/>
      <c r="DK231" s="12"/>
      <c r="DL231" s="12"/>
      <c r="DM231" s="12"/>
      <c r="DN231" s="12"/>
      <c r="DO231" s="12"/>
      <c r="DP231" s="12"/>
      <c r="DQ231" s="12"/>
      <c r="DR231" s="12"/>
      <c r="DS231" s="12"/>
      <c r="DT231" s="12"/>
      <c r="DU231" s="12"/>
      <c r="DV231" s="12"/>
      <c r="DW231" s="12"/>
      <c r="DX231" s="12"/>
      <c r="DY231" s="12"/>
      <c r="DZ231" s="12"/>
      <c r="EA231" s="12"/>
      <c r="EB231" s="12"/>
      <c r="EC231" s="12"/>
      <c r="ED231" s="12"/>
      <c r="EE231" s="12"/>
      <c r="EF231" s="12"/>
      <c r="EG231" s="12"/>
      <c r="EH231" s="12"/>
      <c r="EI231" s="12"/>
      <c r="EJ231" s="12"/>
      <c r="EK231" s="12"/>
      <c r="EL231" s="12"/>
      <c r="EM231" s="12"/>
      <c r="EN231" s="12"/>
      <c r="EO231" s="12"/>
      <c r="EP231" s="12"/>
      <c r="EQ231" s="12"/>
      <c r="ER231" s="12"/>
      <c r="ES231" s="12"/>
      <c r="ET231" s="12"/>
      <c r="EU231" s="12"/>
      <c r="EV231" s="12"/>
      <c r="EW231" s="12"/>
      <c r="EX231" s="12"/>
      <c r="EY231" s="12"/>
      <c r="EZ231" s="12"/>
      <c r="FA231" s="12"/>
      <c r="FB231" s="12"/>
      <c r="FC231" s="12"/>
      <c r="FD231" s="12"/>
      <c r="FE231" s="12"/>
      <c r="FF231" s="12"/>
      <c r="FG231" s="12"/>
      <c r="FH231" s="12"/>
      <c r="FI231" s="12"/>
      <c r="FJ231" s="12"/>
      <c r="FK231" s="12"/>
      <c r="FL231" s="12"/>
      <c r="FM231" s="12"/>
      <c r="FN231" s="12"/>
      <c r="FO231" s="12"/>
      <c r="FP231" s="12"/>
      <c r="FQ231" s="12"/>
      <c r="FR231" s="12"/>
      <c r="FS231" s="12"/>
      <c r="FT231" s="12"/>
      <c r="FU231" s="12"/>
      <c r="FV231" s="12"/>
      <c r="FW231" s="12"/>
      <c r="FX231" s="12"/>
      <c r="FY231" s="12"/>
      <c r="FZ231" s="12"/>
      <c r="GA231" s="12"/>
      <c r="GB231" s="12"/>
      <c r="GC231" s="12"/>
      <c r="GD231" s="12"/>
      <c r="GE231" s="12"/>
      <c r="GF231" s="12"/>
      <c r="GG231" s="12"/>
      <c r="GH231" s="12"/>
      <c r="GI231" s="12"/>
      <c r="GJ231" s="12"/>
      <c r="GK231" s="12"/>
      <c r="GL231" s="12"/>
      <c r="GM231" s="12"/>
      <c r="GN231" s="12"/>
      <c r="GO231" s="12"/>
      <c r="GP231" s="12"/>
      <c r="GQ231" s="12"/>
      <c r="GR231" s="12"/>
      <c r="GS231" s="12"/>
      <c r="GT231" s="12"/>
      <c r="GU231" s="12"/>
      <c r="GV231" s="12"/>
      <c r="GW231" s="12"/>
      <c r="GX231" s="12"/>
      <c r="GY231" s="12"/>
      <c r="GZ231" s="12"/>
      <c r="HA231" s="12"/>
      <c r="HB231" s="12"/>
      <c r="HC231" s="12"/>
      <c r="HD231" s="12"/>
      <c r="HE231" s="12"/>
      <c r="HF231" s="12"/>
      <c r="HG231" s="12"/>
      <c r="HH231" s="12"/>
      <c r="HI231" s="12"/>
      <c r="HJ231" s="12"/>
      <c r="HK231" s="12"/>
      <c r="HL231" s="12"/>
      <c r="HM231" s="12"/>
      <c r="HN231" s="12"/>
      <c r="HO231" s="12"/>
      <c r="HP231" s="12"/>
      <c r="HQ231" s="12"/>
      <c r="HR231" s="12"/>
      <c r="HS231" s="12"/>
      <c r="HT231" s="12"/>
      <c r="HU231" s="12"/>
      <c r="HV231" s="12"/>
      <c r="HW231" s="12"/>
      <c r="HX231" s="12"/>
      <c r="HY231" s="12"/>
      <c r="HZ231" s="12"/>
      <c r="IA231" s="12"/>
      <c r="IB231" s="12"/>
      <c r="IC231" s="12"/>
      <c r="ID231" s="12"/>
      <c r="IE231" s="12"/>
      <c r="IF231" s="12"/>
      <c r="IG231" s="12"/>
      <c r="IH231" s="12"/>
      <c r="II231" s="12"/>
      <c r="IJ231" s="12"/>
      <c r="IK231" s="12"/>
      <c r="IL231" s="12"/>
      <c r="IM231" s="12"/>
      <c r="IN231" s="12"/>
      <c r="IO231" s="12"/>
      <c r="IP231" s="12"/>
      <c r="IQ231" s="12"/>
      <c r="IR231" s="12"/>
      <c r="IS231" s="12"/>
      <c r="IT231" s="12"/>
      <c r="IU231" s="12"/>
      <c r="IV231" s="12"/>
      <c r="IW231" s="12"/>
      <c r="IX231" s="12"/>
      <c r="IY231" s="12"/>
      <c r="IZ231" s="12"/>
      <c r="JA231" s="12"/>
      <c r="JB231" s="12"/>
      <c r="JC231" s="12"/>
      <c r="JD231" s="12"/>
      <c r="JE231" s="12"/>
      <c r="JF231" s="12"/>
      <c r="JG231" s="12"/>
      <c r="JH231" s="12"/>
      <c r="JI231" s="12"/>
      <c r="JJ231" s="12"/>
      <c r="JK231" s="12"/>
      <c r="JL231" s="12"/>
      <c r="JM231" s="12"/>
      <c r="JN231" s="12"/>
      <c r="JO231" s="12"/>
      <c r="JP231" s="12"/>
      <c r="JQ231" s="12"/>
      <c r="JR231" s="12"/>
      <c r="JS231" s="12"/>
      <c r="JT231" s="12"/>
      <c r="JU231" s="12"/>
      <c r="JV231" s="12"/>
      <c r="JW231" s="12"/>
      <c r="JX231" s="12"/>
      <c r="JY231" s="12"/>
      <c r="JZ231" s="12"/>
      <c r="KA231" s="12"/>
      <c r="KB231" s="12"/>
      <c r="KC231" s="12"/>
      <c r="KD231" s="12"/>
      <c r="KE231" s="12"/>
      <c r="KF231" s="12"/>
      <c r="KG231" s="12"/>
      <c r="KH231" s="12"/>
      <c r="KI231" s="12"/>
      <c r="KJ231" s="12"/>
      <c r="KK231" s="12"/>
      <c r="KL231" s="12"/>
      <c r="KM231" s="12"/>
      <c r="KN231" s="12"/>
      <c r="KO231" s="12"/>
      <c r="KP231" s="12"/>
      <c r="KQ231" s="12"/>
      <c r="KR231" s="12"/>
      <c r="KS231" s="12"/>
      <c r="KT231" s="12"/>
      <c r="KU231" s="12"/>
      <c r="KV231" s="12"/>
      <c r="KW231" s="12"/>
      <c r="KX231" s="12"/>
      <c r="KY231" s="12"/>
      <c r="KZ231" s="12"/>
      <c r="LA231" s="12"/>
      <c r="LB231" s="12"/>
      <c r="LC231" s="12"/>
      <c r="LD231" s="12"/>
      <c r="LE231" s="12"/>
      <c r="LF231" s="12"/>
      <c r="LG231" s="12"/>
      <c r="LH231" s="12"/>
      <c r="LI231" s="12"/>
      <c r="LJ231" s="12"/>
      <c r="LK231" s="12"/>
      <c r="LL231" s="12"/>
      <c r="LM231" s="12"/>
      <c r="LN231" s="12"/>
      <c r="LO231" s="12"/>
      <c r="LP231" s="12"/>
      <c r="LQ231" s="12"/>
      <c r="LR231" s="12"/>
      <c r="LS231" s="12"/>
      <c r="LT231" s="12"/>
      <c r="LU231" s="12"/>
      <c r="LV231" s="12"/>
      <c r="LW231" s="12"/>
      <c r="LX231" s="12"/>
      <c r="LY231" s="12"/>
      <c r="LZ231" s="12"/>
      <c r="MA231" s="12"/>
      <c r="MB231" s="12"/>
      <c r="MC231" s="12"/>
      <c r="MD231" s="12"/>
      <c r="ME231" s="12"/>
      <c r="MF231" s="12"/>
      <c r="MG231" s="12"/>
      <c r="MH231" s="12"/>
      <c r="MI231" s="12"/>
      <c r="MJ231" s="12"/>
      <c r="MK231" s="12"/>
      <c r="ML231" s="12"/>
      <c r="MM231" s="12"/>
      <c r="MN231" s="12"/>
      <c r="MO231" s="12"/>
      <c r="MP231" s="12"/>
      <c r="MQ231" s="12"/>
      <c r="MR231" s="12"/>
      <c r="MS231" s="12"/>
      <c r="MT231" s="12"/>
      <c r="MU231" s="12"/>
      <c r="MV231" s="12"/>
      <c r="MW231" s="12"/>
      <c r="MX231" s="12"/>
      <c r="MY231" s="12"/>
      <c r="MZ231" s="12"/>
      <c r="NA231" s="12"/>
      <c r="NB231" s="12"/>
      <c r="NC231" s="12"/>
      <c r="ND231" s="12"/>
      <c r="NE231" s="12"/>
      <c r="NF231" s="12"/>
      <c r="NG231" s="12"/>
      <c r="NH231" s="12"/>
      <c r="NI231" s="12"/>
      <c r="NJ231" s="12"/>
      <c r="NK231" s="12"/>
      <c r="NL231" s="12"/>
      <c r="NM231" s="12"/>
      <c r="NN231" s="12"/>
      <c r="NO231" s="12"/>
      <c r="NP231" s="12"/>
      <c r="NQ231" s="12"/>
      <c r="NR231" s="12"/>
      <c r="NS231" s="12"/>
      <c r="NT231" s="12"/>
      <c r="NU231" s="12"/>
      <c r="NV231" s="12"/>
      <c r="NW231" s="12"/>
      <c r="NX231" s="12"/>
      <c r="NY231" s="12"/>
      <c r="NZ231" s="12"/>
      <c r="OA231" s="12"/>
      <c r="OB231" s="12"/>
      <c r="OC231" s="12"/>
      <c r="OD231" s="12"/>
      <c r="OE231" s="12"/>
      <c r="OF231" s="12"/>
      <c r="OG231" s="12"/>
      <c r="OH231" s="12"/>
      <c r="OI231" s="12"/>
      <c r="OJ231" s="12"/>
      <c r="OK231" s="12"/>
      <c r="OL231" s="12"/>
      <c r="OM231" s="12"/>
      <c r="ON231" s="12"/>
      <c r="OO231" s="12"/>
      <c r="OP231" s="12"/>
      <c r="OQ231" s="12"/>
      <c r="OR231" s="12"/>
      <c r="OS231" s="12"/>
      <c r="OT231" s="12"/>
      <c r="OU231" s="12"/>
      <c r="OV231" s="12"/>
      <c r="OW231" s="12"/>
      <c r="OX231" s="12"/>
      <c r="OY231" s="12"/>
      <c r="OZ231" s="12"/>
      <c r="PA231" s="12"/>
      <c r="PB231" s="12"/>
      <c r="PC231" s="12"/>
      <c r="PD231" s="12"/>
      <c r="PE231" s="12"/>
      <c r="PF231" s="12"/>
      <c r="PG231" s="12"/>
      <c r="PH231" s="12"/>
      <c r="PI231" s="12"/>
      <c r="PJ231" s="12"/>
      <c r="PK231" s="12"/>
      <c r="PL231" s="12"/>
      <c r="PM231" s="12"/>
      <c r="PN231" s="12"/>
      <c r="PO231" s="12"/>
      <c r="PP231" s="12"/>
      <c r="PQ231" s="12"/>
      <c r="PR231" s="12"/>
      <c r="PS231" s="12"/>
      <c r="PT231" s="12"/>
      <c r="PU231" s="12"/>
      <c r="PV231" s="12"/>
      <c r="PW231" s="12"/>
      <c r="PX231" s="12"/>
      <c r="PY231" s="12"/>
      <c r="PZ231" s="12"/>
      <c r="QA231" s="12"/>
      <c r="QB231" s="12"/>
      <c r="QC231" s="12"/>
      <c r="QD231" s="12"/>
      <c r="QE231" s="12"/>
      <c r="QF231" s="12"/>
      <c r="QG231" s="12"/>
      <c r="QH231" s="12"/>
      <c r="QI231" s="12"/>
      <c r="QJ231" s="12"/>
      <c r="QK231" s="12"/>
      <c r="QL231" s="12"/>
      <c r="QM231" s="12"/>
      <c r="QN231" s="12"/>
      <c r="QO231" s="12"/>
      <c r="QP231" s="12"/>
      <c r="QQ231" s="12"/>
      <c r="QR231" s="12"/>
      <c r="QS231" s="12"/>
      <c r="QT231" s="12"/>
      <c r="QU231" s="12"/>
      <c r="QV231" s="12"/>
      <c r="QW231" s="12"/>
      <c r="QX231" s="12"/>
      <c r="QY231" s="12"/>
      <c r="QZ231" s="12"/>
      <c r="RA231" s="12"/>
      <c r="RB231" s="12"/>
      <c r="RC231" s="12"/>
      <c r="RD231" s="12"/>
      <c r="RE231" s="12"/>
      <c r="RF231" s="12"/>
      <c r="RG231" s="12"/>
      <c r="RH231" s="12"/>
      <c r="RI231" s="12"/>
      <c r="RJ231" s="12"/>
      <c r="RK231" s="12"/>
      <c r="RL231" s="12"/>
      <c r="RM231" s="12"/>
      <c r="RN231" s="12"/>
      <c r="RO231" s="12"/>
      <c r="RP231" s="12"/>
      <c r="RQ231" s="12"/>
      <c r="RR231" s="12"/>
      <c r="RS231" s="12"/>
      <c r="RT231" s="12"/>
      <c r="RU231" s="12"/>
      <c r="RV231" s="12"/>
      <c r="RW231" s="12"/>
      <c r="RX231" s="12"/>
      <c r="RY231" s="12"/>
      <c r="RZ231" s="12"/>
      <c r="SA231" s="12"/>
      <c r="SB231" s="12"/>
      <c r="SC231" s="12"/>
      <c r="SD231" s="12"/>
      <c r="SE231" s="12"/>
      <c r="SF231" s="12"/>
      <c r="SG231" s="12"/>
      <c r="SH231" s="12"/>
      <c r="SI231" s="12"/>
      <c r="SJ231" s="12"/>
      <c r="SK231" s="12"/>
      <c r="SL231" s="12"/>
      <c r="SM231" s="12"/>
      <c r="SN231" s="12"/>
      <c r="SO231" s="12"/>
      <c r="SP231" s="12"/>
      <c r="SQ231" s="12"/>
      <c r="SR231" s="12"/>
      <c r="SS231" s="12"/>
      <c r="ST231" s="12"/>
      <c r="SU231" s="12"/>
      <c r="SV231" s="12"/>
      <c r="SW231" s="12"/>
      <c r="SX231" s="12"/>
      <c r="SY231" s="12"/>
      <c r="SZ231" s="12"/>
      <c r="TA231" s="12"/>
      <c r="TB231" s="12"/>
      <c r="TC231" s="12"/>
      <c r="TD231" s="12"/>
      <c r="TE231" s="12"/>
      <c r="TF231" s="12"/>
      <c r="TG231" s="12"/>
      <c r="TH231" s="12"/>
      <c r="TI231" s="12"/>
      <c r="TJ231" s="12"/>
      <c r="TK231" s="12"/>
      <c r="TL231" s="12"/>
      <c r="TM231" s="12"/>
      <c r="TN231" s="12"/>
      <c r="TO231" s="12"/>
      <c r="TP231" s="12"/>
      <c r="TQ231" s="12"/>
      <c r="TR231" s="12"/>
      <c r="TS231" s="12"/>
      <c r="TT231" s="12"/>
      <c r="TU231" s="12"/>
      <c r="TV231" s="12"/>
      <c r="TW231" s="12"/>
      <c r="TX231" s="12"/>
      <c r="TY231" s="12"/>
      <c r="TZ231" s="12"/>
      <c r="UA231" s="12"/>
      <c r="UB231" s="12"/>
      <c r="UC231" s="12"/>
      <c r="UD231" s="12"/>
      <c r="UE231" s="12"/>
      <c r="UF231" s="12"/>
      <c r="UG231" s="12"/>
      <c r="UH231" s="12"/>
      <c r="UI231" s="12"/>
      <c r="UJ231" s="12"/>
      <c r="UK231" s="12"/>
      <c r="UL231" s="12"/>
      <c r="UM231" s="12"/>
      <c r="UN231" s="12"/>
      <c r="UO231" s="12"/>
      <c r="UP231" s="12"/>
      <c r="UQ231" s="12"/>
      <c r="UR231" s="12"/>
      <c r="US231" s="12"/>
      <c r="UT231" s="12"/>
      <c r="UU231" s="12"/>
      <c r="UV231" s="12"/>
      <c r="UW231" s="12"/>
      <c r="UX231" s="12"/>
      <c r="UY231" s="12"/>
      <c r="UZ231" s="12"/>
      <c r="VA231" s="12"/>
      <c r="VB231" s="12"/>
      <c r="VC231" s="12"/>
      <c r="VD231" s="12"/>
      <c r="VE231" s="12"/>
      <c r="VF231" s="12"/>
      <c r="VG231" s="12"/>
      <c r="VH231" s="12"/>
      <c r="VI231" s="12"/>
      <c r="VJ231" s="12"/>
      <c r="VK231" s="12"/>
      <c r="VL231" s="12"/>
      <c r="VM231" s="12"/>
      <c r="VN231" s="12"/>
      <c r="VO231" s="12"/>
      <c r="VP231" s="12"/>
      <c r="VQ231" s="12"/>
      <c r="VR231" s="12"/>
      <c r="VS231" s="12"/>
      <c r="VT231" s="12"/>
      <c r="VU231" s="12"/>
      <c r="VV231" s="12"/>
      <c r="VW231" s="12"/>
      <c r="VX231" s="12"/>
      <c r="VY231" s="12"/>
      <c r="VZ231" s="12"/>
      <c r="WA231" s="12"/>
      <c r="WB231" s="12"/>
      <c r="WC231" s="12"/>
      <c r="WD231" s="12"/>
      <c r="WE231" s="12"/>
      <c r="WF231" s="12"/>
      <c r="WG231" s="12"/>
      <c r="WH231" s="12"/>
      <c r="WI231" s="12"/>
      <c r="WJ231" s="12"/>
      <c r="WK231" s="12"/>
      <c r="WL231" s="12"/>
      <c r="WM231" s="12"/>
      <c r="WN231" s="12"/>
      <c r="WO231" s="12"/>
      <c r="WP231" s="12"/>
      <c r="WQ231" s="12"/>
      <c r="WR231" s="12"/>
      <c r="WS231" s="12"/>
      <c r="WT231" s="12"/>
      <c r="WU231" s="12"/>
      <c r="WV231" s="12"/>
      <c r="WW231" s="12"/>
      <c r="WX231" s="12"/>
      <c r="WY231" s="12"/>
      <c r="WZ231" s="12"/>
      <c r="XA231" s="12"/>
      <c r="XB231" s="12"/>
      <c r="XC231" s="12"/>
      <c r="XD231" s="12"/>
      <c r="XE231" s="12"/>
      <c r="XF231" s="12"/>
      <c r="XG231" s="12"/>
      <c r="XH231" s="12"/>
      <c r="XI231" s="12"/>
      <c r="XJ231" s="12"/>
      <c r="XK231" s="12"/>
      <c r="XL231" s="12"/>
      <c r="XM231" s="12"/>
      <c r="XN231" s="12"/>
      <c r="XO231" s="12"/>
      <c r="XP231" s="12"/>
      <c r="XQ231" s="12"/>
      <c r="XR231" s="12"/>
      <c r="XS231" s="12"/>
      <c r="XT231" s="12"/>
      <c r="XU231" s="12"/>
      <c r="XV231" s="12"/>
      <c r="XW231" s="12"/>
      <c r="XX231" s="12"/>
      <c r="XY231" s="12"/>
      <c r="XZ231" s="12"/>
      <c r="YA231" s="12"/>
      <c r="YB231" s="12"/>
      <c r="YC231" s="12"/>
      <c r="YD231" s="12"/>
      <c r="YE231" s="12"/>
      <c r="YF231" s="12"/>
      <c r="YG231" s="12"/>
      <c r="YH231" s="12"/>
      <c r="YI231" s="12"/>
      <c r="YJ231" s="12"/>
      <c r="YK231" s="12"/>
      <c r="YL231" s="12"/>
      <c r="YM231" s="12"/>
      <c r="YN231" s="12"/>
      <c r="YO231" s="12"/>
      <c r="YP231" s="12"/>
      <c r="YQ231" s="12"/>
      <c r="YR231" s="12"/>
      <c r="YS231" s="12"/>
      <c r="YT231" s="12"/>
      <c r="YU231" s="12"/>
      <c r="YV231" s="12"/>
      <c r="YW231" s="12"/>
      <c r="YX231" s="12"/>
      <c r="YY231" s="12"/>
      <c r="YZ231" s="12"/>
      <c r="ZA231" s="12"/>
      <c r="ZB231" s="12"/>
      <c r="ZC231" s="12"/>
      <c r="ZD231" s="12"/>
      <c r="ZE231" s="12"/>
      <c r="ZF231" s="12"/>
      <c r="ZG231" s="12"/>
      <c r="ZH231" s="12"/>
      <c r="ZI231" s="12"/>
      <c r="ZJ231" s="12"/>
      <c r="ZK231" s="12"/>
      <c r="ZL231" s="12"/>
      <c r="ZM231" s="12"/>
      <c r="ZN231" s="12"/>
      <c r="ZO231" s="12"/>
      <c r="ZP231" s="12"/>
      <c r="ZQ231" s="12"/>
      <c r="ZR231" s="12"/>
      <c r="ZS231" s="12"/>
      <c r="ZT231" s="12"/>
      <c r="ZU231" s="12"/>
      <c r="ZV231" s="12"/>
      <c r="ZW231" s="12"/>
      <c r="ZX231" s="12"/>
      <c r="ZY231" s="12"/>
      <c r="ZZ231" s="12"/>
      <c r="AAA231" s="12"/>
      <c r="AAB231" s="12"/>
      <c r="AAC231" s="12"/>
      <c r="AAD231" s="12"/>
      <c r="AAE231" s="12"/>
      <c r="AAF231" s="12"/>
      <c r="AAG231" s="12"/>
      <c r="AAH231" s="12"/>
      <c r="AAI231" s="12"/>
      <c r="AAJ231" s="12"/>
      <c r="AAK231" s="12"/>
      <c r="AAL231" s="12"/>
      <c r="AAM231" s="12"/>
      <c r="AAN231" s="12"/>
      <c r="AAO231" s="12"/>
      <c r="AAP231" s="12"/>
      <c r="AAQ231" s="12"/>
      <c r="AAR231" s="12"/>
      <c r="AAS231" s="12"/>
      <c r="AAT231" s="12"/>
      <c r="AAU231" s="12"/>
      <c r="AAV231" s="12"/>
      <c r="AAW231" s="12"/>
      <c r="AAX231" s="12"/>
      <c r="AAY231" s="12"/>
      <c r="AAZ231" s="12"/>
      <c r="ABA231" s="12"/>
      <c r="ABB231" s="12"/>
      <c r="ABC231" s="12"/>
      <c r="ABD231" s="12"/>
      <c r="ABE231" s="12"/>
      <c r="ABF231" s="12"/>
      <c r="ABG231" s="12"/>
      <c r="ABH231" s="12"/>
      <c r="ABI231" s="12"/>
      <c r="ABJ231" s="12"/>
      <c r="ABK231" s="12"/>
      <c r="ABL231" s="12"/>
      <c r="ABM231" s="12"/>
      <c r="ABN231" s="12"/>
      <c r="ABO231" s="12"/>
      <c r="ABP231" s="12"/>
      <c r="ABQ231" s="12"/>
      <c r="ABR231" s="12"/>
      <c r="ABS231" s="12"/>
      <c r="ABT231" s="12"/>
      <c r="ABU231" s="12"/>
      <c r="ABV231" s="12"/>
      <c r="ABW231" s="12"/>
      <c r="ABX231" s="12"/>
      <c r="ABY231" s="12"/>
      <c r="ABZ231" s="12"/>
      <c r="ACA231" s="12"/>
      <c r="ACB231" s="12"/>
      <c r="ACC231" s="12"/>
      <c r="ACD231" s="12"/>
      <c r="ACE231" s="12"/>
      <c r="ACF231" s="12"/>
      <c r="ACG231" s="12"/>
      <c r="ACH231" s="12"/>
      <c r="ACI231" s="12"/>
      <c r="ACJ231" s="12"/>
      <c r="ACK231" s="12"/>
      <c r="ACL231" s="12"/>
      <c r="ACM231" s="12"/>
      <c r="ACN231" s="12"/>
      <c r="ACO231" s="12"/>
      <c r="ACP231" s="12"/>
      <c r="ACQ231" s="12"/>
      <c r="ACR231" s="12"/>
      <c r="ACS231" s="12"/>
      <c r="ACT231" s="12"/>
      <c r="ACU231" s="12"/>
      <c r="ACV231" s="12"/>
      <c r="ACW231" s="12"/>
      <c r="ACX231" s="12"/>
      <c r="ACY231" s="12"/>
      <c r="ACZ231" s="12"/>
      <c r="ADA231" s="12"/>
      <c r="ADB231" s="12"/>
      <c r="ADC231" s="12"/>
      <c r="ADD231" s="12"/>
      <c r="ADE231" s="12"/>
      <c r="ADF231" s="12"/>
      <c r="ADG231" s="12"/>
      <c r="ADH231" s="12"/>
      <c r="ADI231" s="12"/>
      <c r="ADJ231" s="12"/>
      <c r="ADK231" s="12"/>
      <c r="ADL231" s="12"/>
      <c r="ADM231" s="12"/>
      <c r="ADN231" s="12"/>
      <c r="ADO231" s="12"/>
      <c r="ADP231" s="12"/>
      <c r="ADQ231" s="12"/>
      <c r="ADR231" s="12"/>
      <c r="ADS231" s="12"/>
      <c r="ADT231" s="12"/>
      <c r="ADU231" s="12"/>
      <c r="ADV231" s="12"/>
      <c r="ADW231" s="12"/>
      <c r="ADX231" s="12"/>
      <c r="ADY231" s="12"/>
      <c r="ADZ231" s="12"/>
      <c r="AEA231" s="12"/>
      <c r="AEB231" s="12"/>
      <c r="AEC231" s="12"/>
      <c r="AED231" s="12"/>
      <c r="AEE231" s="12"/>
      <c r="AEF231" s="12"/>
      <c r="AEG231" s="12"/>
      <c r="AEH231" s="12"/>
      <c r="AEI231" s="12"/>
      <c r="AEJ231" s="12"/>
      <c r="AEK231" s="12"/>
      <c r="AEL231" s="12"/>
      <c r="AEM231" s="12"/>
      <c r="AEN231" s="12"/>
      <c r="AEO231" s="12"/>
      <c r="AEP231" s="12"/>
      <c r="AEQ231" s="12"/>
      <c r="AER231" s="12"/>
      <c r="AES231" s="12"/>
      <c r="AET231" s="12"/>
      <c r="AEU231" s="12"/>
      <c r="AEV231" s="12"/>
      <c r="AEW231" s="12"/>
      <c r="AEX231" s="12"/>
      <c r="AEY231" s="12"/>
      <c r="AEZ231" s="12"/>
      <c r="AFA231" s="12"/>
      <c r="AFB231" s="12"/>
      <c r="AFC231" s="12"/>
      <c r="AFD231" s="12"/>
      <c r="AFE231" s="12"/>
      <c r="AFF231" s="12"/>
      <c r="AFG231" s="12"/>
      <c r="AFH231" s="12"/>
      <c r="AFI231" s="12"/>
      <c r="AFJ231" s="12"/>
      <c r="AFK231" s="12"/>
      <c r="AFL231" s="12"/>
      <c r="AFM231" s="12"/>
      <c r="AFN231" s="12"/>
      <c r="AFO231" s="12"/>
      <c r="AFP231" s="12"/>
      <c r="AFQ231" s="12"/>
      <c r="AFR231" s="12"/>
      <c r="AFS231" s="12"/>
      <c r="AFT231" s="12"/>
      <c r="AFU231" s="12"/>
      <c r="AFV231" s="12"/>
      <c r="AFW231" s="12"/>
      <c r="AFX231" s="12"/>
      <c r="AFY231" s="12"/>
      <c r="AFZ231" s="12"/>
      <c r="AGA231" s="12"/>
      <c r="AGB231" s="12"/>
      <c r="AGC231" s="12"/>
      <c r="AGD231" s="12"/>
      <c r="AGE231" s="12"/>
      <c r="AGF231" s="12"/>
      <c r="AGG231" s="12"/>
      <c r="AGH231" s="12"/>
      <c r="AGI231" s="12"/>
      <c r="AGJ231" s="12"/>
      <c r="AGK231" s="12"/>
      <c r="AGL231" s="12"/>
      <c r="AGM231" s="12"/>
      <c r="AGN231" s="12"/>
      <c r="AGO231" s="12"/>
      <c r="AGP231" s="12"/>
      <c r="AGQ231" s="12"/>
      <c r="AGR231" s="12"/>
      <c r="AGS231" s="12"/>
      <c r="AGT231" s="12"/>
      <c r="AGU231" s="12"/>
      <c r="AGV231" s="12"/>
      <c r="AGW231" s="12"/>
      <c r="AGX231" s="12"/>
      <c r="AGY231" s="12"/>
      <c r="AGZ231" s="12"/>
      <c r="AHA231" s="12"/>
      <c r="AHB231" s="12"/>
      <c r="AHC231" s="12"/>
      <c r="AHD231" s="12"/>
      <c r="AHE231" s="12"/>
      <c r="AHF231" s="12"/>
      <c r="AHG231" s="12"/>
      <c r="AHH231" s="12"/>
      <c r="AHI231" s="12"/>
      <c r="AHJ231" s="12"/>
      <c r="AHK231" s="12"/>
      <c r="AHL231" s="12"/>
      <c r="AHM231" s="12"/>
      <c r="AHN231" s="12"/>
      <c r="AHO231" s="12"/>
      <c r="AHP231" s="12"/>
      <c r="AHQ231" s="12"/>
      <c r="AHR231" s="12"/>
      <c r="AHS231" s="12"/>
      <c r="AHT231" s="12"/>
      <c r="AHU231" s="12"/>
      <c r="AHV231" s="12"/>
      <c r="AHW231" s="12"/>
      <c r="AHX231" s="12"/>
      <c r="AHY231" s="12"/>
      <c r="AHZ231" s="12"/>
      <c r="AIA231" s="12"/>
      <c r="AIB231" s="12"/>
      <c r="AIC231" s="12"/>
      <c r="AID231" s="12"/>
      <c r="AIE231" s="12"/>
      <c r="AIF231" s="12"/>
      <c r="AIG231" s="12"/>
      <c r="AIH231" s="12"/>
      <c r="AII231" s="12"/>
      <c r="AIJ231" s="12"/>
      <c r="AIK231" s="12"/>
      <c r="AIL231" s="12"/>
      <c r="AIM231" s="12"/>
      <c r="AIN231" s="12"/>
      <c r="AIO231" s="12"/>
      <c r="AIP231" s="12"/>
      <c r="AIQ231" s="12"/>
      <c r="AIR231" s="12"/>
      <c r="AIS231" s="12"/>
      <c r="AIT231" s="12"/>
      <c r="AIU231" s="12"/>
      <c r="AIV231" s="12"/>
      <c r="AIW231" s="12"/>
      <c r="AIX231" s="12"/>
      <c r="AIY231" s="12"/>
      <c r="AIZ231" s="12"/>
      <c r="AJA231" s="12"/>
      <c r="AJB231" s="12"/>
      <c r="AJC231" s="12"/>
      <c r="AJD231" s="12"/>
      <c r="AJE231" s="12"/>
      <c r="AJF231" s="12"/>
      <c r="AJG231" s="12"/>
      <c r="AJH231" s="12"/>
      <c r="AJI231" s="12"/>
      <c r="AJJ231" s="12"/>
      <c r="AJK231" s="12"/>
      <c r="AJL231" s="12"/>
      <c r="AJM231" s="12"/>
      <c r="AJN231" s="12"/>
      <c r="AJO231" s="12"/>
      <c r="AJP231" s="12"/>
      <c r="AJQ231" s="12"/>
      <c r="AJR231" s="12"/>
      <c r="AJS231" s="12"/>
      <c r="AJT231" s="12"/>
      <c r="AJU231" s="12"/>
      <c r="AJV231" s="12"/>
      <c r="AJW231" s="12"/>
      <c r="AJX231" s="12"/>
      <c r="AJY231" s="12"/>
      <c r="AJZ231" s="12"/>
      <c r="AKA231" s="12"/>
      <c r="AKB231" s="12"/>
      <c r="AKC231" s="12"/>
      <c r="AKD231" s="12"/>
      <c r="AKE231" s="12"/>
      <c r="AKF231" s="12"/>
      <c r="AKG231" s="12"/>
      <c r="AKH231" s="12"/>
      <c r="AKI231" s="12"/>
      <c r="AKJ231" s="12"/>
      <c r="AKK231" s="12"/>
      <c r="AKL231" s="12"/>
      <c r="AKM231" s="12"/>
      <c r="AKN231" s="12"/>
      <c r="AKO231" s="12"/>
      <c r="AKP231" s="12"/>
      <c r="AKQ231" s="12"/>
      <c r="AKR231" s="12"/>
      <c r="AKS231" s="12"/>
      <c r="AKT231" s="12"/>
      <c r="AKU231" s="12"/>
      <c r="AKV231" s="12"/>
      <c r="AKW231" s="12"/>
      <c r="AKX231" s="12"/>
      <c r="AKY231" s="12"/>
      <c r="AKZ231" s="12"/>
      <c r="ALA231" s="12"/>
      <c r="ALB231" s="12"/>
      <c r="ALC231" s="12"/>
      <c r="ALD231" s="12"/>
      <c r="ALE231" s="12"/>
      <c r="ALF231" s="12"/>
      <c r="ALG231" s="12"/>
      <c r="ALH231" s="12"/>
      <c r="ALI231" s="12"/>
      <c r="ALJ231" s="12"/>
      <c r="ALK231" s="12"/>
      <c r="ALL231" s="12"/>
      <c r="ALM231" s="12"/>
      <c r="ALN231" s="12"/>
      <c r="ALO231" s="12"/>
      <c r="ALP231" s="12"/>
      <c r="ALQ231" s="12"/>
      <c r="ALR231" s="12"/>
      <c r="ALS231" s="12"/>
      <c r="ALT231" s="12"/>
      <c r="ALU231" s="12"/>
      <c r="ALV231" s="12"/>
      <c r="ALW231" s="12"/>
      <c r="ALX231" s="12"/>
      <c r="ALY231" s="12"/>
      <c r="ALZ231" s="12"/>
      <c r="AMA231" s="12"/>
      <c r="AMB231" s="12"/>
      <c r="AMC231" s="12"/>
      <c r="AMD231" s="12"/>
      <c r="AME231" s="12"/>
      <c r="AMF231" s="12"/>
      <c r="AMG231" s="12"/>
      <c r="AMH231" s="12"/>
      <c r="AMI231" s="12"/>
    </row>
    <row r="232" spans="1:1023" s="13" customFormat="1" x14ac:dyDescent="0.2">
      <c r="A232" s="12"/>
      <c r="B232" s="93"/>
      <c r="C232" s="79"/>
      <c r="D232" s="100"/>
      <c r="E232" s="171"/>
      <c r="F232" s="37"/>
      <c r="G232" s="205"/>
      <c r="H232" s="37">
        <f>SUM(F231*H231)</f>
        <v>9802.6319999999996</v>
      </c>
      <c r="I232" s="283">
        <f>SUM(F231*I231)</f>
        <v>3686.3952000000004</v>
      </c>
      <c r="J232" s="62">
        <f>SUM(H232:I232)</f>
        <v>13489.0272</v>
      </c>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c r="AR232" s="12"/>
      <c r="AS232" s="12"/>
      <c r="AT232" s="12"/>
      <c r="AU232" s="12"/>
      <c r="AV232" s="12"/>
      <c r="AW232" s="12"/>
      <c r="AX232" s="12"/>
      <c r="AY232" s="12"/>
      <c r="AZ232" s="12"/>
      <c r="BA232" s="12"/>
      <c r="BB232" s="12"/>
      <c r="BC232" s="12"/>
      <c r="BD232" s="12"/>
      <c r="BE232" s="12"/>
      <c r="BF232" s="12"/>
      <c r="BG232" s="12"/>
      <c r="BH232" s="12"/>
      <c r="BI232" s="12"/>
      <c r="BJ232" s="12"/>
      <c r="BK232" s="12"/>
      <c r="BL232" s="12"/>
      <c r="BM232" s="12"/>
      <c r="BN232" s="12"/>
      <c r="BO232" s="12"/>
      <c r="BP232" s="12"/>
      <c r="BQ232" s="12"/>
      <c r="BR232" s="12"/>
      <c r="BS232" s="12"/>
      <c r="BT232" s="12"/>
      <c r="BU232" s="12"/>
      <c r="BV232" s="12"/>
      <c r="BW232" s="12"/>
      <c r="BX232" s="12"/>
      <c r="BY232" s="12"/>
      <c r="BZ232" s="12"/>
      <c r="CA232" s="12"/>
      <c r="CB232" s="12"/>
      <c r="CC232" s="12"/>
      <c r="CD232" s="12"/>
      <c r="CE232" s="12"/>
      <c r="CF232" s="12"/>
      <c r="CG232" s="12"/>
      <c r="CH232" s="12"/>
      <c r="CI232" s="12"/>
      <c r="CJ232" s="12"/>
      <c r="CK232" s="12"/>
      <c r="CL232" s="12"/>
      <c r="CM232" s="12"/>
      <c r="CN232" s="12"/>
      <c r="CO232" s="12"/>
      <c r="CP232" s="12"/>
      <c r="CQ232" s="12"/>
      <c r="CR232" s="12"/>
      <c r="CS232" s="12"/>
      <c r="CT232" s="12"/>
      <c r="CU232" s="12"/>
      <c r="CV232" s="12"/>
      <c r="CW232" s="12"/>
      <c r="CX232" s="12"/>
      <c r="CY232" s="12"/>
      <c r="CZ232" s="12"/>
      <c r="DA232" s="12"/>
      <c r="DB232" s="12"/>
      <c r="DC232" s="12"/>
      <c r="DD232" s="12"/>
      <c r="DE232" s="12"/>
      <c r="DF232" s="12"/>
      <c r="DG232" s="12"/>
      <c r="DH232" s="12"/>
      <c r="DI232" s="12"/>
      <c r="DJ232" s="12"/>
      <c r="DK232" s="12"/>
      <c r="DL232" s="12"/>
      <c r="DM232" s="12"/>
      <c r="DN232" s="12"/>
      <c r="DO232" s="12"/>
      <c r="DP232" s="12"/>
      <c r="DQ232" s="12"/>
      <c r="DR232" s="12"/>
      <c r="DS232" s="12"/>
      <c r="DT232" s="12"/>
      <c r="DU232" s="12"/>
      <c r="DV232" s="12"/>
      <c r="DW232" s="12"/>
      <c r="DX232" s="12"/>
      <c r="DY232" s="12"/>
      <c r="DZ232" s="12"/>
      <c r="EA232" s="12"/>
      <c r="EB232" s="12"/>
      <c r="EC232" s="12"/>
      <c r="ED232" s="12"/>
      <c r="EE232" s="12"/>
      <c r="EF232" s="12"/>
      <c r="EG232" s="12"/>
      <c r="EH232" s="12"/>
      <c r="EI232" s="12"/>
      <c r="EJ232" s="12"/>
      <c r="EK232" s="12"/>
      <c r="EL232" s="12"/>
      <c r="EM232" s="12"/>
      <c r="EN232" s="12"/>
      <c r="EO232" s="12"/>
      <c r="EP232" s="12"/>
      <c r="EQ232" s="12"/>
      <c r="ER232" s="12"/>
      <c r="ES232" s="12"/>
      <c r="ET232" s="12"/>
      <c r="EU232" s="12"/>
      <c r="EV232" s="12"/>
      <c r="EW232" s="12"/>
      <c r="EX232" s="12"/>
      <c r="EY232" s="12"/>
      <c r="EZ232" s="12"/>
      <c r="FA232" s="12"/>
      <c r="FB232" s="12"/>
      <c r="FC232" s="12"/>
      <c r="FD232" s="12"/>
      <c r="FE232" s="12"/>
      <c r="FF232" s="12"/>
      <c r="FG232" s="12"/>
      <c r="FH232" s="12"/>
      <c r="FI232" s="12"/>
      <c r="FJ232" s="12"/>
      <c r="FK232" s="12"/>
      <c r="FL232" s="12"/>
      <c r="FM232" s="12"/>
      <c r="FN232" s="12"/>
      <c r="FO232" s="12"/>
      <c r="FP232" s="12"/>
      <c r="FQ232" s="12"/>
      <c r="FR232" s="12"/>
      <c r="FS232" s="12"/>
      <c r="FT232" s="12"/>
      <c r="FU232" s="12"/>
      <c r="FV232" s="12"/>
      <c r="FW232" s="12"/>
      <c r="FX232" s="12"/>
      <c r="FY232" s="12"/>
      <c r="FZ232" s="12"/>
      <c r="GA232" s="12"/>
      <c r="GB232" s="12"/>
      <c r="GC232" s="12"/>
      <c r="GD232" s="12"/>
      <c r="GE232" s="12"/>
      <c r="GF232" s="12"/>
      <c r="GG232" s="12"/>
      <c r="GH232" s="12"/>
      <c r="GI232" s="12"/>
      <c r="GJ232" s="12"/>
      <c r="GK232" s="12"/>
      <c r="GL232" s="12"/>
      <c r="GM232" s="12"/>
      <c r="GN232" s="12"/>
      <c r="GO232" s="12"/>
      <c r="GP232" s="12"/>
      <c r="GQ232" s="12"/>
      <c r="GR232" s="12"/>
      <c r="GS232" s="12"/>
      <c r="GT232" s="12"/>
      <c r="GU232" s="12"/>
      <c r="GV232" s="12"/>
      <c r="GW232" s="12"/>
      <c r="GX232" s="12"/>
      <c r="GY232" s="12"/>
      <c r="GZ232" s="12"/>
      <c r="HA232" s="12"/>
      <c r="HB232" s="12"/>
      <c r="HC232" s="12"/>
      <c r="HD232" s="12"/>
      <c r="HE232" s="12"/>
      <c r="HF232" s="12"/>
      <c r="HG232" s="12"/>
      <c r="HH232" s="12"/>
      <c r="HI232" s="12"/>
      <c r="HJ232" s="12"/>
      <c r="HK232" s="12"/>
      <c r="HL232" s="12"/>
      <c r="HM232" s="12"/>
      <c r="HN232" s="12"/>
      <c r="HO232" s="12"/>
      <c r="HP232" s="12"/>
      <c r="HQ232" s="12"/>
      <c r="HR232" s="12"/>
      <c r="HS232" s="12"/>
      <c r="HT232" s="12"/>
      <c r="HU232" s="12"/>
      <c r="HV232" s="12"/>
      <c r="HW232" s="12"/>
      <c r="HX232" s="12"/>
      <c r="HY232" s="12"/>
      <c r="HZ232" s="12"/>
      <c r="IA232" s="12"/>
      <c r="IB232" s="12"/>
      <c r="IC232" s="12"/>
      <c r="ID232" s="12"/>
      <c r="IE232" s="12"/>
      <c r="IF232" s="12"/>
      <c r="IG232" s="12"/>
      <c r="IH232" s="12"/>
      <c r="II232" s="12"/>
      <c r="IJ232" s="12"/>
      <c r="IK232" s="12"/>
      <c r="IL232" s="12"/>
      <c r="IM232" s="12"/>
      <c r="IN232" s="12"/>
      <c r="IO232" s="12"/>
      <c r="IP232" s="12"/>
      <c r="IQ232" s="12"/>
      <c r="IR232" s="12"/>
      <c r="IS232" s="12"/>
      <c r="IT232" s="12"/>
      <c r="IU232" s="12"/>
      <c r="IV232" s="12"/>
      <c r="IW232" s="12"/>
      <c r="IX232" s="12"/>
      <c r="IY232" s="12"/>
      <c r="IZ232" s="12"/>
      <c r="JA232" s="12"/>
      <c r="JB232" s="12"/>
      <c r="JC232" s="12"/>
      <c r="JD232" s="12"/>
      <c r="JE232" s="12"/>
      <c r="JF232" s="12"/>
      <c r="JG232" s="12"/>
      <c r="JH232" s="12"/>
      <c r="JI232" s="12"/>
      <c r="JJ232" s="12"/>
      <c r="JK232" s="12"/>
      <c r="JL232" s="12"/>
      <c r="JM232" s="12"/>
      <c r="JN232" s="12"/>
      <c r="JO232" s="12"/>
      <c r="JP232" s="12"/>
      <c r="JQ232" s="12"/>
      <c r="JR232" s="12"/>
      <c r="JS232" s="12"/>
      <c r="JT232" s="12"/>
      <c r="JU232" s="12"/>
      <c r="JV232" s="12"/>
      <c r="JW232" s="12"/>
      <c r="JX232" s="12"/>
      <c r="JY232" s="12"/>
      <c r="JZ232" s="12"/>
      <c r="KA232" s="12"/>
      <c r="KB232" s="12"/>
      <c r="KC232" s="12"/>
      <c r="KD232" s="12"/>
      <c r="KE232" s="12"/>
      <c r="KF232" s="12"/>
      <c r="KG232" s="12"/>
      <c r="KH232" s="12"/>
      <c r="KI232" s="12"/>
      <c r="KJ232" s="12"/>
      <c r="KK232" s="12"/>
      <c r="KL232" s="12"/>
      <c r="KM232" s="12"/>
      <c r="KN232" s="12"/>
      <c r="KO232" s="12"/>
      <c r="KP232" s="12"/>
      <c r="KQ232" s="12"/>
      <c r="KR232" s="12"/>
      <c r="KS232" s="12"/>
      <c r="KT232" s="12"/>
      <c r="KU232" s="12"/>
      <c r="KV232" s="12"/>
      <c r="KW232" s="12"/>
      <c r="KX232" s="12"/>
      <c r="KY232" s="12"/>
      <c r="KZ232" s="12"/>
      <c r="LA232" s="12"/>
      <c r="LB232" s="12"/>
      <c r="LC232" s="12"/>
      <c r="LD232" s="12"/>
      <c r="LE232" s="12"/>
      <c r="LF232" s="12"/>
      <c r="LG232" s="12"/>
      <c r="LH232" s="12"/>
      <c r="LI232" s="12"/>
      <c r="LJ232" s="12"/>
      <c r="LK232" s="12"/>
      <c r="LL232" s="12"/>
      <c r="LM232" s="12"/>
      <c r="LN232" s="12"/>
      <c r="LO232" s="12"/>
      <c r="LP232" s="12"/>
      <c r="LQ232" s="12"/>
      <c r="LR232" s="12"/>
      <c r="LS232" s="12"/>
      <c r="LT232" s="12"/>
      <c r="LU232" s="12"/>
      <c r="LV232" s="12"/>
      <c r="LW232" s="12"/>
      <c r="LX232" s="12"/>
      <c r="LY232" s="12"/>
      <c r="LZ232" s="12"/>
      <c r="MA232" s="12"/>
      <c r="MB232" s="12"/>
      <c r="MC232" s="12"/>
      <c r="MD232" s="12"/>
      <c r="ME232" s="12"/>
      <c r="MF232" s="12"/>
      <c r="MG232" s="12"/>
      <c r="MH232" s="12"/>
      <c r="MI232" s="12"/>
      <c r="MJ232" s="12"/>
      <c r="MK232" s="12"/>
      <c r="ML232" s="12"/>
      <c r="MM232" s="12"/>
      <c r="MN232" s="12"/>
      <c r="MO232" s="12"/>
      <c r="MP232" s="12"/>
      <c r="MQ232" s="12"/>
      <c r="MR232" s="12"/>
      <c r="MS232" s="12"/>
      <c r="MT232" s="12"/>
      <c r="MU232" s="12"/>
      <c r="MV232" s="12"/>
      <c r="MW232" s="12"/>
      <c r="MX232" s="12"/>
      <c r="MY232" s="12"/>
      <c r="MZ232" s="12"/>
      <c r="NA232" s="12"/>
      <c r="NB232" s="12"/>
      <c r="NC232" s="12"/>
      <c r="ND232" s="12"/>
      <c r="NE232" s="12"/>
      <c r="NF232" s="12"/>
      <c r="NG232" s="12"/>
      <c r="NH232" s="12"/>
      <c r="NI232" s="12"/>
      <c r="NJ232" s="12"/>
      <c r="NK232" s="12"/>
      <c r="NL232" s="12"/>
      <c r="NM232" s="12"/>
      <c r="NN232" s="12"/>
      <c r="NO232" s="12"/>
      <c r="NP232" s="12"/>
      <c r="NQ232" s="12"/>
      <c r="NR232" s="12"/>
      <c r="NS232" s="12"/>
      <c r="NT232" s="12"/>
      <c r="NU232" s="12"/>
      <c r="NV232" s="12"/>
      <c r="NW232" s="12"/>
      <c r="NX232" s="12"/>
      <c r="NY232" s="12"/>
      <c r="NZ232" s="12"/>
      <c r="OA232" s="12"/>
      <c r="OB232" s="12"/>
      <c r="OC232" s="12"/>
      <c r="OD232" s="12"/>
      <c r="OE232" s="12"/>
      <c r="OF232" s="12"/>
      <c r="OG232" s="12"/>
      <c r="OH232" s="12"/>
      <c r="OI232" s="12"/>
      <c r="OJ232" s="12"/>
      <c r="OK232" s="12"/>
      <c r="OL232" s="12"/>
      <c r="OM232" s="12"/>
      <c r="ON232" s="12"/>
      <c r="OO232" s="12"/>
      <c r="OP232" s="12"/>
      <c r="OQ232" s="12"/>
      <c r="OR232" s="12"/>
      <c r="OS232" s="12"/>
      <c r="OT232" s="12"/>
      <c r="OU232" s="12"/>
      <c r="OV232" s="12"/>
      <c r="OW232" s="12"/>
      <c r="OX232" s="12"/>
      <c r="OY232" s="12"/>
      <c r="OZ232" s="12"/>
      <c r="PA232" s="12"/>
      <c r="PB232" s="12"/>
      <c r="PC232" s="12"/>
      <c r="PD232" s="12"/>
      <c r="PE232" s="12"/>
      <c r="PF232" s="12"/>
      <c r="PG232" s="12"/>
      <c r="PH232" s="12"/>
      <c r="PI232" s="12"/>
      <c r="PJ232" s="12"/>
      <c r="PK232" s="12"/>
      <c r="PL232" s="12"/>
      <c r="PM232" s="12"/>
      <c r="PN232" s="12"/>
      <c r="PO232" s="12"/>
      <c r="PP232" s="12"/>
      <c r="PQ232" s="12"/>
      <c r="PR232" s="12"/>
      <c r="PS232" s="12"/>
      <c r="PT232" s="12"/>
      <c r="PU232" s="12"/>
      <c r="PV232" s="12"/>
      <c r="PW232" s="12"/>
      <c r="PX232" s="12"/>
      <c r="PY232" s="12"/>
      <c r="PZ232" s="12"/>
      <c r="QA232" s="12"/>
      <c r="QB232" s="12"/>
      <c r="QC232" s="12"/>
      <c r="QD232" s="12"/>
      <c r="QE232" s="12"/>
      <c r="QF232" s="12"/>
      <c r="QG232" s="12"/>
      <c r="QH232" s="12"/>
      <c r="QI232" s="12"/>
      <c r="QJ232" s="12"/>
      <c r="QK232" s="12"/>
      <c r="QL232" s="12"/>
      <c r="QM232" s="12"/>
      <c r="QN232" s="12"/>
      <c r="QO232" s="12"/>
      <c r="QP232" s="12"/>
      <c r="QQ232" s="12"/>
      <c r="QR232" s="12"/>
      <c r="QS232" s="12"/>
      <c r="QT232" s="12"/>
      <c r="QU232" s="12"/>
      <c r="QV232" s="12"/>
      <c r="QW232" s="12"/>
      <c r="QX232" s="12"/>
      <c r="QY232" s="12"/>
      <c r="QZ232" s="12"/>
      <c r="RA232" s="12"/>
      <c r="RB232" s="12"/>
      <c r="RC232" s="12"/>
      <c r="RD232" s="12"/>
      <c r="RE232" s="12"/>
      <c r="RF232" s="12"/>
      <c r="RG232" s="12"/>
      <c r="RH232" s="12"/>
      <c r="RI232" s="12"/>
      <c r="RJ232" s="12"/>
      <c r="RK232" s="12"/>
      <c r="RL232" s="12"/>
      <c r="RM232" s="12"/>
      <c r="RN232" s="12"/>
      <c r="RO232" s="12"/>
      <c r="RP232" s="12"/>
      <c r="RQ232" s="12"/>
      <c r="RR232" s="12"/>
      <c r="RS232" s="12"/>
      <c r="RT232" s="12"/>
      <c r="RU232" s="12"/>
      <c r="RV232" s="12"/>
      <c r="RW232" s="12"/>
      <c r="RX232" s="12"/>
      <c r="RY232" s="12"/>
      <c r="RZ232" s="12"/>
      <c r="SA232" s="12"/>
      <c r="SB232" s="12"/>
      <c r="SC232" s="12"/>
      <c r="SD232" s="12"/>
      <c r="SE232" s="12"/>
      <c r="SF232" s="12"/>
      <c r="SG232" s="12"/>
      <c r="SH232" s="12"/>
      <c r="SI232" s="12"/>
      <c r="SJ232" s="12"/>
      <c r="SK232" s="12"/>
      <c r="SL232" s="12"/>
      <c r="SM232" s="12"/>
      <c r="SN232" s="12"/>
      <c r="SO232" s="12"/>
      <c r="SP232" s="12"/>
      <c r="SQ232" s="12"/>
      <c r="SR232" s="12"/>
      <c r="SS232" s="12"/>
      <c r="ST232" s="12"/>
      <c r="SU232" s="12"/>
      <c r="SV232" s="12"/>
      <c r="SW232" s="12"/>
      <c r="SX232" s="12"/>
      <c r="SY232" s="12"/>
      <c r="SZ232" s="12"/>
      <c r="TA232" s="12"/>
      <c r="TB232" s="12"/>
      <c r="TC232" s="12"/>
      <c r="TD232" s="12"/>
      <c r="TE232" s="12"/>
      <c r="TF232" s="12"/>
      <c r="TG232" s="12"/>
      <c r="TH232" s="12"/>
      <c r="TI232" s="12"/>
      <c r="TJ232" s="12"/>
      <c r="TK232" s="12"/>
      <c r="TL232" s="12"/>
      <c r="TM232" s="12"/>
      <c r="TN232" s="12"/>
      <c r="TO232" s="12"/>
      <c r="TP232" s="12"/>
      <c r="TQ232" s="12"/>
      <c r="TR232" s="12"/>
      <c r="TS232" s="12"/>
      <c r="TT232" s="12"/>
      <c r="TU232" s="12"/>
      <c r="TV232" s="12"/>
      <c r="TW232" s="12"/>
      <c r="TX232" s="12"/>
      <c r="TY232" s="12"/>
      <c r="TZ232" s="12"/>
      <c r="UA232" s="12"/>
      <c r="UB232" s="12"/>
      <c r="UC232" s="12"/>
      <c r="UD232" s="12"/>
      <c r="UE232" s="12"/>
      <c r="UF232" s="12"/>
      <c r="UG232" s="12"/>
      <c r="UH232" s="12"/>
      <c r="UI232" s="12"/>
      <c r="UJ232" s="12"/>
      <c r="UK232" s="12"/>
      <c r="UL232" s="12"/>
      <c r="UM232" s="12"/>
      <c r="UN232" s="12"/>
      <c r="UO232" s="12"/>
      <c r="UP232" s="12"/>
      <c r="UQ232" s="12"/>
      <c r="UR232" s="12"/>
      <c r="US232" s="12"/>
      <c r="UT232" s="12"/>
      <c r="UU232" s="12"/>
      <c r="UV232" s="12"/>
      <c r="UW232" s="12"/>
      <c r="UX232" s="12"/>
      <c r="UY232" s="12"/>
      <c r="UZ232" s="12"/>
      <c r="VA232" s="12"/>
      <c r="VB232" s="12"/>
      <c r="VC232" s="12"/>
      <c r="VD232" s="12"/>
      <c r="VE232" s="12"/>
      <c r="VF232" s="12"/>
      <c r="VG232" s="12"/>
      <c r="VH232" s="12"/>
      <c r="VI232" s="12"/>
      <c r="VJ232" s="12"/>
      <c r="VK232" s="12"/>
      <c r="VL232" s="12"/>
      <c r="VM232" s="12"/>
      <c r="VN232" s="12"/>
      <c r="VO232" s="12"/>
      <c r="VP232" s="12"/>
      <c r="VQ232" s="12"/>
      <c r="VR232" s="12"/>
      <c r="VS232" s="12"/>
      <c r="VT232" s="12"/>
      <c r="VU232" s="12"/>
      <c r="VV232" s="12"/>
      <c r="VW232" s="12"/>
      <c r="VX232" s="12"/>
      <c r="VY232" s="12"/>
      <c r="VZ232" s="12"/>
      <c r="WA232" s="12"/>
      <c r="WB232" s="12"/>
      <c r="WC232" s="12"/>
      <c r="WD232" s="12"/>
      <c r="WE232" s="12"/>
      <c r="WF232" s="12"/>
      <c r="WG232" s="12"/>
      <c r="WH232" s="12"/>
      <c r="WI232" s="12"/>
      <c r="WJ232" s="12"/>
      <c r="WK232" s="12"/>
      <c r="WL232" s="12"/>
      <c r="WM232" s="12"/>
      <c r="WN232" s="12"/>
      <c r="WO232" s="12"/>
      <c r="WP232" s="12"/>
      <c r="WQ232" s="12"/>
      <c r="WR232" s="12"/>
      <c r="WS232" s="12"/>
      <c r="WT232" s="12"/>
      <c r="WU232" s="12"/>
      <c r="WV232" s="12"/>
      <c r="WW232" s="12"/>
      <c r="WX232" s="12"/>
      <c r="WY232" s="12"/>
      <c r="WZ232" s="12"/>
      <c r="XA232" s="12"/>
      <c r="XB232" s="12"/>
      <c r="XC232" s="12"/>
      <c r="XD232" s="12"/>
      <c r="XE232" s="12"/>
      <c r="XF232" s="12"/>
      <c r="XG232" s="12"/>
      <c r="XH232" s="12"/>
      <c r="XI232" s="12"/>
      <c r="XJ232" s="12"/>
      <c r="XK232" s="12"/>
      <c r="XL232" s="12"/>
      <c r="XM232" s="12"/>
      <c r="XN232" s="12"/>
      <c r="XO232" s="12"/>
      <c r="XP232" s="12"/>
      <c r="XQ232" s="12"/>
      <c r="XR232" s="12"/>
      <c r="XS232" s="12"/>
      <c r="XT232" s="12"/>
      <c r="XU232" s="12"/>
      <c r="XV232" s="12"/>
      <c r="XW232" s="12"/>
      <c r="XX232" s="12"/>
      <c r="XY232" s="12"/>
      <c r="XZ232" s="12"/>
      <c r="YA232" s="12"/>
      <c r="YB232" s="12"/>
      <c r="YC232" s="12"/>
      <c r="YD232" s="12"/>
      <c r="YE232" s="12"/>
      <c r="YF232" s="12"/>
      <c r="YG232" s="12"/>
      <c r="YH232" s="12"/>
      <c r="YI232" s="12"/>
      <c r="YJ232" s="12"/>
      <c r="YK232" s="12"/>
      <c r="YL232" s="12"/>
      <c r="YM232" s="12"/>
      <c r="YN232" s="12"/>
      <c r="YO232" s="12"/>
      <c r="YP232" s="12"/>
      <c r="YQ232" s="12"/>
      <c r="YR232" s="12"/>
      <c r="YS232" s="12"/>
      <c r="YT232" s="12"/>
      <c r="YU232" s="12"/>
      <c r="YV232" s="12"/>
      <c r="YW232" s="12"/>
      <c r="YX232" s="12"/>
      <c r="YY232" s="12"/>
      <c r="YZ232" s="12"/>
      <c r="ZA232" s="12"/>
      <c r="ZB232" s="12"/>
      <c r="ZC232" s="12"/>
      <c r="ZD232" s="12"/>
      <c r="ZE232" s="12"/>
      <c r="ZF232" s="12"/>
      <c r="ZG232" s="12"/>
      <c r="ZH232" s="12"/>
      <c r="ZI232" s="12"/>
      <c r="ZJ232" s="12"/>
      <c r="ZK232" s="12"/>
      <c r="ZL232" s="12"/>
      <c r="ZM232" s="12"/>
      <c r="ZN232" s="12"/>
      <c r="ZO232" s="12"/>
      <c r="ZP232" s="12"/>
      <c r="ZQ232" s="12"/>
      <c r="ZR232" s="12"/>
      <c r="ZS232" s="12"/>
      <c r="ZT232" s="12"/>
      <c r="ZU232" s="12"/>
      <c r="ZV232" s="12"/>
      <c r="ZW232" s="12"/>
      <c r="ZX232" s="12"/>
      <c r="ZY232" s="12"/>
      <c r="ZZ232" s="12"/>
      <c r="AAA232" s="12"/>
      <c r="AAB232" s="12"/>
      <c r="AAC232" s="12"/>
      <c r="AAD232" s="12"/>
      <c r="AAE232" s="12"/>
      <c r="AAF232" s="12"/>
      <c r="AAG232" s="12"/>
      <c r="AAH232" s="12"/>
      <c r="AAI232" s="12"/>
      <c r="AAJ232" s="12"/>
      <c r="AAK232" s="12"/>
      <c r="AAL232" s="12"/>
      <c r="AAM232" s="12"/>
      <c r="AAN232" s="12"/>
      <c r="AAO232" s="12"/>
      <c r="AAP232" s="12"/>
      <c r="AAQ232" s="12"/>
      <c r="AAR232" s="12"/>
      <c r="AAS232" s="12"/>
      <c r="AAT232" s="12"/>
      <c r="AAU232" s="12"/>
      <c r="AAV232" s="12"/>
      <c r="AAW232" s="12"/>
      <c r="AAX232" s="12"/>
      <c r="AAY232" s="12"/>
      <c r="AAZ232" s="12"/>
      <c r="ABA232" s="12"/>
      <c r="ABB232" s="12"/>
      <c r="ABC232" s="12"/>
      <c r="ABD232" s="12"/>
      <c r="ABE232" s="12"/>
      <c r="ABF232" s="12"/>
      <c r="ABG232" s="12"/>
      <c r="ABH232" s="12"/>
      <c r="ABI232" s="12"/>
      <c r="ABJ232" s="12"/>
      <c r="ABK232" s="12"/>
      <c r="ABL232" s="12"/>
      <c r="ABM232" s="12"/>
      <c r="ABN232" s="12"/>
      <c r="ABO232" s="12"/>
      <c r="ABP232" s="12"/>
      <c r="ABQ232" s="12"/>
      <c r="ABR232" s="12"/>
      <c r="ABS232" s="12"/>
      <c r="ABT232" s="12"/>
      <c r="ABU232" s="12"/>
      <c r="ABV232" s="12"/>
      <c r="ABW232" s="12"/>
      <c r="ABX232" s="12"/>
      <c r="ABY232" s="12"/>
      <c r="ABZ232" s="12"/>
      <c r="ACA232" s="12"/>
      <c r="ACB232" s="12"/>
      <c r="ACC232" s="12"/>
      <c r="ACD232" s="12"/>
      <c r="ACE232" s="12"/>
      <c r="ACF232" s="12"/>
      <c r="ACG232" s="12"/>
      <c r="ACH232" s="12"/>
      <c r="ACI232" s="12"/>
      <c r="ACJ232" s="12"/>
      <c r="ACK232" s="12"/>
      <c r="ACL232" s="12"/>
      <c r="ACM232" s="12"/>
      <c r="ACN232" s="12"/>
      <c r="ACO232" s="12"/>
      <c r="ACP232" s="12"/>
      <c r="ACQ232" s="12"/>
      <c r="ACR232" s="12"/>
      <c r="ACS232" s="12"/>
      <c r="ACT232" s="12"/>
      <c r="ACU232" s="12"/>
      <c r="ACV232" s="12"/>
      <c r="ACW232" s="12"/>
      <c r="ACX232" s="12"/>
      <c r="ACY232" s="12"/>
      <c r="ACZ232" s="12"/>
      <c r="ADA232" s="12"/>
      <c r="ADB232" s="12"/>
      <c r="ADC232" s="12"/>
      <c r="ADD232" s="12"/>
      <c r="ADE232" s="12"/>
      <c r="ADF232" s="12"/>
      <c r="ADG232" s="12"/>
      <c r="ADH232" s="12"/>
      <c r="ADI232" s="12"/>
      <c r="ADJ232" s="12"/>
      <c r="ADK232" s="12"/>
      <c r="ADL232" s="12"/>
      <c r="ADM232" s="12"/>
      <c r="ADN232" s="12"/>
      <c r="ADO232" s="12"/>
      <c r="ADP232" s="12"/>
      <c r="ADQ232" s="12"/>
      <c r="ADR232" s="12"/>
      <c r="ADS232" s="12"/>
      <c r="ADT232" s="12"/>
      <c r="ADU232" s="12"/>
      <c r="ADV232" s="12"/>
      <c r="ADW232" s="12"/>
      <c r="ADX232" s="12"/>
      <c r="ADY232" s="12"/>
      <c r="ADZ232" s="12"/>
      <c r="AEA232" s="12"/>
      <c r="AEB232" s="12"/>
      <c r="AEC232" s="12"/>
      <c r="AED232" s="12"/>
      <c r="AEE232" s="12"/>
      <c r="AEF232" s="12"/>
      <c r="AEG232" s="12"/>
      <c r="AEH232" s="12"/>
      <c r="AEI232" s="12"/>
      <c r="AEJ232" s="12"/>
      <c r="AEK232" s="12"/>
      <c r="AEL232" s="12"/>
      <c r="AEM232" s="12"/>
      <c r="AEN232" s="12"/>
      <c r="AEO232" s="12"/>
      <c r="AEP232" s="12"/>
      <c r="AEQ232" s="12"/>
      <c r="AER232" s="12"/>
      <c r="AES232" s="12"/>
      <c r="AET232" s="12"/>
      <c r="AEU232" s="12"/>
      <c r="AEV232" s="12"/>
      <c r="AEW232" s="12"/>
      <c r="AEX232" s="12"/>
      <c r="AEY232" s="12"/>
      <c r="AEZ232" s="12"/>
      <c r="AFA232" s="12"/>
      <c r="AFB232" s="12"/>
      <c r="AFC232" s="12"/>
      <c r="AFD232" s="12"/>
      <c r="AFE232" s="12"/>
      <c r="AFF232" s="12"/>
      <c r="AFG232" s="12"/>
      <c r="AFH232" s="12"/>
      <c r="AFI232" s="12"/>
      <c r="AFJ232" s="12"/>
      <c r="AFK232" s="12"/>
      <c r="AFL232" s="12"/>
      <c r="AFM232" s="12"/>
      <c r="AFN232" s="12"/>
      <c r="AFO232" s="12"/>
      <c r="AFP232" s="12"/>
      <c r="AFQ232" s="12"/>
      <c r="AFR232" s="12"/>
      <c r="AFS232" s="12"/>
      <c r="AFT232" s="12"/>
      <c r="AFU232" s="12"/>
      <c r="AFV232" s="12"/>
      <c r="AFW232" s="12"/>
      <c r="AFX232" s="12"/>
      <c r="AFY232" s="12"/>
      <c r="AFZ232" s="12"/>
      <c r="AGA232" s="12"/>
      <c r="AGB232" s="12"/>
      <c r="AGC232" s="12"/>
      <c r="AGD232" s="12"/>
      <c r="AGE232" s="12"/>
      <c r="AGF232" s="12"/>
      <c r="AGG232" s="12"/>
      <c r="AGH232" s="12"/>
      <c r="AGI232" s="12"/>
      <c r="AGJ232" s="12"/>
      <c r="AGK232" s="12"/>
      <c r="AGL232" s="12"/>
      <c r="AGM232" s="12"/>
      <c r="AGN232" s="12"/>
      <c r="AGO232" s="12"/>
      <c r="AGP232" s="12"/>
      <c r="AGQ232" s="12"/>
      <c r="AGR232" s="12"/>
      <c r="AGS232" s="12"/>
      <c r="AGT232" s="12"/>
      <c r="AGU232" s="12"/>
      <c r="AGV232" s="12"/>
      <c r="AGW232" s="12"/>
      <c r="AGX232" s="12"/>
      <c r="AGY232" s="12"/>
      <c r="AGZ232" s="12"/>
      <c r="AHA232" s="12"/>
      <c r="AHB232" s="12"/>
      <c r="AHC232" s="12"/>
      <c r="AHD232" s="12"/>
      <c r="AHE232" s="12"/>
      <c r="AHF232" s="12"/>
      <c r="AHG232" s="12"/>
      <c r="AHH232" s="12"/>
      <c r="AHI232" s="12"/>
      <c r="AHJ232" s="12"/>
      <c r="AHK232" s="12"/>
      <c r="AHL232" s="12"/>
      <c r="AHM232" s="12"/>
      <c r="AHN232" s="12"/>
      <c r="AHO232" s="12"/>
      <c r="AHP232" s="12"/>
      <c r="AHQ232" s="12"/>
      <c r="AHR232" s="12"/>
      <c r="AHS232" s="12"/>
      <c r="AHT232" s="12"/>
      <c r="AHU232" s="12"/>
      <c r="AHV232" s="12"/>
      <c r="AHW232" s="12"/>
      <c r="AHX232" s="12"/>
      <c r="AHY232" s="12"/>
      <c r="AHZ232" s="12"/>
      <c r="AIA232" s="12"/>
      <c r="AIB232" s="12"/>
      <c r="AIC232" s="12"/>
      <c r="AID232" s="12"/>
      <c r="AIE232" s="12"/>
      <c r="AIF232" s="12"/>
      <c r="AIG232" s="12"/>
      <c r="AIH232" s="12"/>
      <c r="AII232" s="12"/>
      <c r="AIJ232" s="12"/>
      <c r="AIK232" s="12"/>
      <c r="AIL232" s="12"/>
      <c r="AIM232" s="12"/>
      <c r="AIN232" s="12"/>
      <c r="AIO232" s="12"/>
      <c r="AIP232" s="12"/>
      <c r="AIQ232" s="12"/>
      <c r="AIR232" s="12"/>
      <c r="AIS232" s="12"/>
      <c r="AIT232" s="12"/>
      <c r="AIU232" s="12"/>
      <c r="AIV232" s="12"/>
      <c r="AIW232" s="12"/>
      <c r="AIX232" s="12"/>
      <c r="AIY232" s="12"/>
      <c r="AIZ232" s="12"/>
      <c r="AJA232" s="12"/>
      <c r="AJB232" s="12"/>
      <c r="AJC232" s="12"/>
      <c r="AJD232" s="12"/>
      <c r="AJE232" s="12"/>
      <c r="AJF232" s="12"/>
      <c r="AJG232" s="12"/>
      <c r="AJH232" s="12"/>
      <c r="AJI232" s="12"/>
      <c r="AJJ232" s="12"/>
      <c r="AJK232" s="12"/>
      <c r="AJL232" s="12"/>
      <c r="AJM232" s="12"/>
      <c r="AJN232" s="12"/>
      <c r="AJO232" s="12"/>
      <c r="AJP232" s="12"/>
      <c r="AJQ232" s="12"/>
      <c r="AJR232" s="12"/>
      <c r="AJS232" s="12"/>
      <c r="AJT232" s="12"/>
      <c r="AJU232" s="12"/>
      <c r="AJV232" s="12"/>
      <c r="AJW232" s="12"/>
      <c r="AJX232" s="12"/>
      <c r="AJY232" s="12"/>
      <c r="AJZ232" s="12"/>
      <c r="AKA232" s="12"/>
      <c r="AKB232" s="12"/>
      <c r="AKC232" s="12"/>
      <c r="AKD232" s="12"/>
      <c r="AKE232" s="12"/>
      <c r="AKF232" s="12"/>
      <c r="AKG232" s="12"/>
      <c r="AKH232" s="12"/>
      <c r="AKI232" s="12"/>
      <c r="AKJ232" s="12"/>
      <c r="AKK232" s="12"/>
      <c r="AKL232" s="12"/>
      <c r="AKM232" s="12"/>
      <c r="AKN232" s="12"/>
      <c r="AKO232" s="12"/>
      <c r="AKP232" s="12"/>
      <c r="AKQ232" s="12"/>
      <c r="AKR232" s="12"/>
      <c r="AKS232" s="12"/>
      <c r="AKT232" s="12"/>
      <c r="AKU232" s="12"/>
      <c r="AKV232" s="12"/>
      <c r="AKW232" s="12"/>
      <c r="AKX232" s="12"/>
      <c r="AKY232" s="12"/>
      <c r="AKZ232" s="12"/>
      <c r="ALA232" s="12"/>
      <c r="ALB232" s="12"/>
      <c r="ALC232" s="12"/>
      <c r="ALD232" s="12"/>
      <c r="ALE232" s="12"/>
      <c r="ALF232" s="12"/>
      <c r="ALG232" s="12"/>
      <c r="ALH232" s="12"/>
      <c r="ALI232" s="12"/>
      <c r="ALJ232" s="12"/>
      <c r="ALK232" s="12"/>
      <c r="ALL232" s="12"/>
      <c r="ALM232" s="12"/>
      <c r="ALN232" s="12"/>
      <c r="ALO232" s="12"/>
      <c r="ALP232" s="12"/>
      <c r="ALQ232" s="12"/>
      <c r="ALR232" s="12"/>
      <c r="ALS232" s="12"/>
      <c r="ALT232" s="12"/>
      <c r="ALU232" s="12"/>
      <c r="ALV232" s="12"/>
      <c r="ALW232" s="12"/>
      <c r="ALX232" s="12"/>
      <c r="ALY232" s="12"/>
      <c r="ALZ232" s="12"/>
      <c r="AMA232" s="12"/>
      <c r="AMB232" s="12"/>
      <c r="AMC232" s="12"/>
      <c r="AMD232" s="12"/>
      <c r="AME232" s="12"/>
      <c r="AMF232" s="12"/>
      <c r="AMG232" s="12"/>
      <c r="AMH232" s="12"/>
      <c r="AMI232" s="12"/>
    </row>
    <row r="233" spans="1:1023" s="13" customFormat="1" x14ac:dyDescent="0.2">
      <c r="A233" s="12"/>
      <c r="B233" s="93"/>
      <c r="C233" s="79"/>
      <c r="D233" s="100"/>
      <c r="E233" s="171"/>
      <c r="F233" s="37"/>
      <c r="G233" s="205"/>
      <c r="H233" s="37"/>
      <c r="I233" s="279"/>
      <c r="J233" s="6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c r="AR233" s="12"/>
      <c r="AS233" s="12"/>
      <c r="AT233" s="12"/>
      <c r="AU233" s="12"/>
      <c r="AV233" s="12"/>
      <c r="AW233" s="12"/>
      <c r="AX233" s="12"/>
      <c r="AY233" s="12"/>
      <c r="AZ233" s="12"/>
      <c r="BA233" s="12"/>
      <c r="BB233" s="12"/>
      <c r="BC233" s="12"/>
      <c r="BD233" s="12"/>
      <c r="BE233" s="12"/>
      <c r="BF233" s="12"/>
      <c r="BG233" s="12"/>
      <c r="BH233" s="12"/>
      <c r="BI233" s="12"/>
      <c r="BJ233" s="12"/>
      <c r="BK233" s="12"/>
      <c r="BL233" s="12"/>
      <c r="BM233" s="12"/>
      <c r="BN233" s="12"/>
      <c r="BO233" s="12"/>
      <c r="BP233" s="12"/>
      <c r="BQ233" s="12"/>
      <c r="BR233" s="12"/>
      <c r="BS233" s="12"/>
      <c r="BT233" s="12"/>
      <c r="BU233" s="12"/>
      <c r="BV233" s="12"/>
      <c r="BW233" s="12"/>
      <c r="BX233" s="12"/>
      <c r="BY233" s="12"/>
      <c r="BZ233" s="12"/>
      <c r="CA233" s="12"/>
      <c r="CB233" s="12"/>
      <c r="CC233" s="12"/>
      <c r="CD233" s="12"/>
      <c r="CE233" s="12"/>
      <c r="CF233" s="12"/>
      <c r="CG233" s="12"/>
      <c r="CH233" s="12"/>
      <c r="CI233" s="12"/>
      <c r="CJ233" s="12"/>
      <c r="CK233" s="12"/>
      <c r="CL233" s="12"/>
      <c r="CM233" s="12"/>
      <c r="CN233" s="12"/>
      <c r="CO233" s="12"/>
      <c r="CP233" s="12"/>
      <c r="CQ233" s="12"/>
      <c r="CR233" s="12"/>
      <c r="CS233" s="12"/>
      <c r="CT233" s="12"/>
      <c r="CU233" s="12"/>
      <c r="CV233" s="12"/>
      <c r="CW233" s="12"/>
      <c r="CX233" s="12"/>
      <c r="CY233" s="12"/>
      <c r="CZ233" s="12"/>
      <c r="DA233" s="12"/>
      <c r="DB233" s="12"/>
      <c r="DC233" s="12"/>
      <c r="DD233" s="12"/>
      <c r="DE233" s="12"/>
      <c r="DF233" s="12"/>
      <c r="DG233" s="12"/>
      <c r="DH233" s="12"/>
      <c r="DI233" s="12"/>
      <c r="DJ233" s="12"/>
      <c r="DK233" s="12"/>
      <c r="DL233" s="12"/>
      <c r="DM233" s="12"/>
      <c r="DN233" s="12"/>
      <c r="DO233" s="12"/>
      <c r="DP233" s="12"/>
      <c r="DQ233" s="12"/>
      <c r="DR233" s="12"/>
      <c r="DS233" s="12"/>
      <c r="DT233" s="12"/>
      <c r="DU233" s="12"/>
      <c r="DV233" s="12"/>
      <c r="DW233" s="12"/>
      <c r="DX233" s="12"/>
      <c r="DY233" s="12"/>
      <c r="DZ233" s="12"/>
      <c r="EA233" s="12"/>
      <c r="EB233" s="12"/>
      <c r="EC233" s="12"/>
      <c r="ED233" s="12"/>
      <c r="EE233" s="12"/>
      <c r="EF233" s="12"/>
      <c r="EG233" s="12"/>
      <c r="EH233" s="12"/>
      <c r="EI233" s="12"/>
      <c r="EJ233" s="12"/>
      <c r="EK233" s="12"/>
      <c r="EL233" s="12"/>
      <c r="EM233" s="12"/>
      <c r="EN233" s="12"/>
      <c r="EO233" s="12"/>
      <c r="EP233" s="12"/>
      <c r="EQ233" s="12"/>
      <c r="ER233" s="12"/>
      <c r="ES233" s="12"/>
      <c r="ET233" s="12"/>
      <c r="EU233" s="12"/>
      <c r="EV233" s="12"/>
      <c r="EW233" s="12"/>
      <c r="EX233" s="12"/>
      <c r="EY233" s="12"/>
      <c r="EZ233" s="12"/>
      <c r="FA233" s="12"/>
      <c r="FB233" s="12"/>
      <c r="FC233" s="12"/>
      <c r="FD233" s="12"/>
      <c r="FE233" s="12"/>
      <c r="FF233" s="12"/>
      <c r="FG233" s="12"/>
      <c r="FH233" s="12"/>
      <c r="FI233" s="12"/>
      <c r="FJ233" s="12"/>
      <c r="FK233" s="12"/>
      <c r="FL233" s="12"/>
      <c r="FM233" s="12"/>
      <c r="FN233" s="12"/>
      <c r="FO233" s="12"/>
      <c r="FP233" s="12"/>
      <c r="FQ233" s="12"/>
      <c r="FR233" s="12"/>
      <c r="FS233" s="12"/>
      <c r="FT233" s="12"/>
      <c r="FU233" s="12"/>
      <c r="FV233" s="12"/>
      <c r="FW233" s="12"/>
      <c r="FX233" s="12"/>
      <c r="FY233" s="12"/>
      <c r="FZ233" s="12"/>
      <c r="GA233" s="12"/>
      <c r="GB233" s="12"/>
      <c r="GC233" s="12"/>
      <c r="GD233" s="12"/>
      <c r="GE233" s="12"/>
      <c r="GF233" s="12"/>
      <c r="GG233" s="12"/>
      <c r="GH233" s="12"/>
      <c r="GI233" s="12"/>
      <c r="GJ233" s="12"/>
      <c r="GK233" s="12"/>
      <c r="GL233" s="12"/>
      <c r="GM233" s="12"/>
      <c r="GN233" s="12"/>
      <c r="GO233" s="12"/>
      <c r="GP233" s="12"/>
      <c r="GQ233" s="12"/>
      <c r="GR233" s="12"/>
      <c r="GS233" s="12"/>
      <c r="GT233" s="12"/>
      <c r="GU233" s="12"/>
      <c r="GV233" s="12"/>
      <c r="GW233" s="12"/>
      <c r="GX233" s="12"/>
      <c r="GY233" s="12"/>
      <c r="GZ233" s="12"/>
      <c r="HA233" s="12"/>
      <c r="HB233" s="12"/>
      <c r="HC233" s="12"/>
      <c r="HD233" s="12"/>
      <c r="HE233" s="12"/>
      <c r="HF233" s="12"/>
      <c r="HG233" s="12"/>
      <c r="HH233" s="12"/>
      <c r="HI233" s="12"/>
      <c r="HJ233" s="12"/>
      <c r="HK233" s="12"/>
      <c r="HL233" s="12"/>
      <c r="HM233" s="12"/>
      <c r="HN233" s="12"/>
      <c r="HO233" s="12"/>
      <c r="HP233" s="12"/>
      <c r="HQ233" s="12"/>
      <c r="HR233" s="12"/>
      <c r="HS233" s="12"/>
      <c r="HT233" s="12"/>
      <c r="HU233" s="12"/>
      <c r="HV233" s="12"/>
      <c r="HW233" s="12"/>
      <c r="HX233" s="12"/>
      <c r="HY233" s="12"/>
      <c r="HZ233" s="12"/>
      <c r="IA233" s="12"/>
      <c r="IB233" s="12"/>
      <c r="IC233" s="12"/>
      <c r="ID233" s="12"/>
      <c r="IE233" s="12"/>
      <c r="IF233" s="12"/>
      <c r="IG233" s="12"/>
      <c r="IH233" s="12"/>
      <c r="II233" s="12"/>
      <c r="IJ233" s="12"/>
      <c r="IK233" s="12"/>
      <c r="IL233" s="12"/>
      <c r="IM233" s="12"/>
      <c r="IN233" s="12"/>
      <c r="IO233" s="12"/>
      <c r="IP233" s="12"/>
      <c r="IQ233" s="12"/>
      <c r="IR233" s="12"/>
      <c r="IS233" s="12"/>
      <c r="IT233" s="12"/>
      <c r="IU233" s="12"/>
      <c r="IV233" s="12"/>
      <c r="IW233" s="12"/>
      <c r="IX233" s="12"/>
      <c r="IY233" s="12"/>
      <c r="IZ233" s="12"/>
      <c r="JA233" s="12"/>
      <c r="JB233" s="12"/>
      <c r="JC233" s="12"/>
      <c r="JD233" s="12"/>
      <c r="JE233" s="12"/>
      <c r="JF233" s="12"/>
      <c r="JG233" s="12"/>
      <c r="JH233" s="12"/>
      <c r="JI233" s="12"/>
      <c r="JJ233" s="12"/>
      <c r="JK233" s="12"/>
      <c r="JL233" s="12"/>
      <c r="JM233" s="12"/>
      <c r="JN233" s="12"/>
      <c r="JO233" s="12"/>
      <c r="JP233" s="12"/>
      <c r="JQ233" s="12"/>
      <c r="JR233" s="12"/>
      <c r="JS233" s="12"/>
      <c r="JT233" s="12"/>
      <c r="JU233" s="12"/>
      <c r="JV233" s="12"/>
      <c r="JW233" s="12"/>
      <c r="JX233" s="12"/>
      <c r="JY233" s="12"/>
      <c r="JZ233" s="12"/>
      <c r="KA233" s="12"/>
      <c r="KB233" s="12"/>
      <c r="KC233" s="12"/>
      <c r="KD233" s="12"/>
      <c r="KE233" s="12"/>
      <c r="KF233" s="12"/>
      <c r="KG233" s="12"/>
      <c r="KH233" s="12"/>
      <c r="KI233" s="12"/>
      <c r="KJ233" s="12"/>
      <c r="KK233" s="12"/>
      <c r="KL233" s="12"/>
      <c r="KM233" s="12"/>
      <c r="KN233" s="12"/>
      <c r="KO233" s="12"/>
      <c r="KP233" s="12"/>
      <c r="KQ233" s="12"/>
      <c r="KR233" s="12"/>
      <c r="KS233" s="12"/>
      <c r="KT233" s="12"/>
      <c r="KU233" s="12"/>
      <c r="KV233" s="12"/>
      <c r="KW233" s="12"/>
      <c r="KX233" s="12"/>
      <c r="KY233" s="12"/>
      <c r="KZ233" s="12"/>
      <c r="LA233" s="12"/>
      <c r="LB233" s="12"/>
      <c r="LC233" s="12"/>
      <c r="LD233" s="12"/>
      <c r="LE233" s="12"/>
      <c r="LF233" s="12"/>
      <c r="LG233" s="12"/>
      <c r="LH233" s="12"/>
      <c r="LI233" s="12"/>
      <c r="LJ233" s="12"/>
      <c r="LK233" s="12"/>
      <c r="LL233" s="12"/>
      <c r="LM233" s="12"/>
      <c r="LN233" s="12"/>
      <c r="LO233" s="12"/>
      <c r="LP233" s="12"/>
      <c r="LQ233" s="12"/>
      <c r="LR233" s="12"/>
      <c r="LS233" s="12"/>
      <c r="LT233" s="12"/>
      <c r="LU233" s="12"/>
      <c r="LV233" s="12"/>
      <c r="LW233" s="12"/>
      <c r="LX233" s="12"/>
      <c r="LY233" s="12"/>
      <c r="LZ233" s="12"/>
      <c r="MA233" s="12"/>
      <c r="MB233" s="12"/>
      <c r="MC233" s="12"/>
      <c r="MD233" s="12"/>
      <c r="ME233" s="12"/>
      <c r="MF233" s="12"/>
      <c r="MG233" s="12"/>
      <c r="MH233" s="12"/>
      <c r="MI233" s="12"/>
      <c r="MJ233" s="12"/>
      <c r="MK233" s="12"/>
      <c r="ML233" s="12"/>
      <c r="MM233" s="12"/>
      <c r="MN233" s="12"/>
      <c r="MO233" s="12"/>
      <c r="MP233" s="12"/>
      <c r="MQ233" s="12"/>
      <c r="MR233" s="12"/>
      <c r="MS233" s="12"/>
      <c r="MT233" s="12"/>
      <c r="MU233" s="12"/>
      <c r="MV233" s="12"/>
      <c r="MW233" s="12"/>
      <c r="MX233" s="12"/>
      <c r="MY233" s="12"/>
      <c r="MZ233" s="12"/>
      <c r="NA233" s="12"/>
      <c r="NB233" s="12"/>
      <c r="NC233" s="12"/>
      <c r="ND233" s="12"/>
      <c r="NE233" s="12"/>
      <c r="NF233" s="12"/>
      <c r="NG233" s="12"/>
      <c r="NH233" s="12"/>
      <c r="NI233" s="12"/>
      <c r="NJ233" s="12"/>
      <c r="NK233" s="12"/>
      <c r="NL233" s="12"/>
      <c r="NM233" s="12"/>
      <c r="NN233" s="12"/>
      <c r="NO233" s="12"/>
      <c r="NP233" s="12"/>
      <c r="NQ233" s="12"/>
      <c r="NR233" s="12"/>
      <c r="NS233" s="12"/>
      <c r="NT233" s="12"/>
      <c r="NU233" s="12"/>
      <c r="NV233" s="12"/>
      <c r="NW233" s="12"/>
      <c r="NX233" s="12"/>
      <c r="NY233" s="12"/>
      <c r="NZ233" s="12"/>
      <c r="OA233" s="12"/>
      <c r="OB233" s="12"/>
      <c r="OC233" s="12"/>
      <c r="OD233" s="12"/>
      <c r="OE233" s="12"/>
      <c r="OF233" s="12"/>
      <c r="OG233" s="12"/>
      <c r="OH233" s="12"/>
      <c r="OI233" s="12"/>
      <c r="OJ233" s="12"/>
      <c r="OK233" s="12"/>
      <c r="OL233" s="12"/>
      <c r="OM233" s="12"/>
      <c r="ON233" s="12"/>
      <c r="OO233" s="12"/>
      <c r="OP233" s="12"/>
      <c r="OQ233" s="12"/>
      <c r="OR233" s="12"/>
      <c r="OS233" s="12"/>
      <c r="OT233" s="12"/>
      <c r="OU233" s="12"/>
      <c r="OV233" s="12"/>
      <c r="OW233" s="12"/>
      <c r="OX233" s="12"/>
      <c r="OY233" s="12"/>
      <c r="OZ233" s="12"/>
      <c r="PA233" s="12"/>
      <c r="PB233" s="12"/>
      <c r="PC233" s="12"/>
      <c r="PD233" s="12"/>
      <c r="PE233" s="12"/>
      <c r="PF233" s="12"/>
      <c r="PG233" s="12"/>
      <c r="PH233" s="12"/>
      <c r="PI233" s="12"/>
      <c r="PJ233" s="12"/>
      <c r="PK233" s="12"/>
      <c r="PL233" s="12"/>
      <c r="PM233" s="12"/>
      <c r="PN233" s="12"/>
      <c r="PO233" s="12"/>
      <c r="PP233" s="12"/>
      <c r="PQ233" s="12"/>
      <c r="PR233" s="12"/>
      <c r="PS233" s="12"/>
      <c r="PT233" s="12"/>
      <c r="PU233" s="12"/>
      <c r="PV233" s="12"/>
      <c r="PW233" s="12"/>
      <c r="PX233" s="12"/>
      <c r="PY233" s="12"/>
      <c r="PZ233" s="12"/>
      <c r="QA233" s="12"/>
      <c r="QB233" s="12"/>
      <c r="QC233" s="12"/>
      <c r="QD233" s="12"/>
      <c r="QE233" s="12"/>
      <c r="QF233" s="12"/>
      <c r="QG233" s="12"/>
      <c r="QH233" s="12"/>
      <c r="QI233" s="12"/>
      <c r="QJ233" s="12"/>
      <c r="QK233" s="12"/>
      <c r="QL233" s="12"/>
      <c r="QM233" s="12"/>
      <c r="QN233" s="12"/>
      <c r="QO233" s="12"/>
      <c r="QP233" s="12"/>
      <c r="QQ233" s="12"/>
      <c r="QR233" s="12"/>
      <c r="QS233" s="12"/>
      <c r="QT233" s="12"/>
      <c r="QU233" s="12"/>
      <c r="QV233" s="12"/>
      <c r="QW233" s="12"/>
      <c r="QX233" s="12"/>
      <c r="QY233" s="12"/>
      <c r="QZ233" s="12"/>
      <c r="RA233" s="12"/>
      <c r="RB233" s="12"/>
      <c r="RC233" s="12"/>
      <c r="RD233" s="12"/>
      <c r="RE233" s="12"/>
      <c r="RF233" s="12"/>
      <c r="RG233" s="12"/>
      <c r="RH233" s="12"/>
      <c r="RI233" s="12"/>
      <c r="RJ233" s="12"/>
      <c r="RK233" s="12"/>
      <c r="RL233" s="12"/>
      <c r="RM233" s="12"/>
      <c r="RN233" s="12"/>
      <c r="RO233" s="12"/>
      <c r="RP233" s="12"/>
      <c r="RQ233" s="12"/>
      <c r="RR233" s="12"/>
      <c r="RS233" s="12"/>
      <c r="RT233" s="12"/>
      <c r="RU233" s="12"/>
      <c r="RV233" s="12"/>
      <c r="RW233" s="12"/>
      <c r="RX233" s="12"/>
      <c r="RY233" s="12"/>
      <c r="RZ233" s="12"/>
      <c r="SA233" s="12"/>
      <c r="SB233" s="12"/>
      <c r="SC233" s="12"/>
      <c r="SD233" s="12"/>
      <c r="SE233" s="12"/>
      <c r="SF233" s="12"/>
      <c r="SG233" s="12"/>
      <c r="SH233" s="12"/>
      <c r="SI233" s="12"/>
      <c r="SJ233" s="12"/>
      <c r="SK233" s="12"/>
      <c r="SL233" s="12"/>
      <c r="SM233" s="12"/>
      <c r="SN233" s="12"/>
      <c r="SO233" s="12"/>
      <c r="SP233" s="12"/>
      <c r="SQ233" s="12"/>
      <c r="SR233" s="12"/>
      <c r="SS233" s="12"/>
      <c r="ST233" s="12"/>
      <c r="SU233" s="12"/>
      <c r="SV233" s="12"/>
      <c r="SW233" s="12"/>
      <c r="SX233" s="12"/>
      <c r="SY233" s="12"/>
      <c r="SZ233" s="12"/>
      <c r="TA233" s="12"/>
      <c r="TB233" s="12"/>
      <c r="TC233" s="12"/>
      <c r="TD233" s="12"/>
      <c r="TE233" s="12"/>
      <c r="TF233" s="12"/>
      <c r="TG233" s="12"/>
      <c r="TH233" s="12"/>
      <c r="TI233" s="12"/>
      <c r="TJ233" s="12"/>
      <c r="TK233" s="12"/>
      <c r="TL233" s="12"/>
      <c r="TM233" s="12"/>
      <c r="TN233" s="12"/>
      <c r="TO233" s="12"/>
      <c r="TP233" s="12"/>
      <c r="TQ233" s="12"/>
      <c r="TR233" s="12"/>
      <c r="TS233" s="12"/>
      <c r="TT233" s="12"/>
      <c r="TU233" s="12"/>
      <c r="TV233" s="12"/>
      <c r="TW233" s="12"/>
      <c r="TX233" s="12"/>
      <c r="TY233" s="12"/>
      <c r="TZ233" s="12"/>
      <c r="UA233" s="12"/>
      <c r="UB233" s="12"/>
      <c r="UC233" s="12"/>
      <c r="UD233" s="12"/>
      <c r="UE233" s="12"/>
      <c r="UF233" s="12"/>
      <c r="UG233" s="12"/>
      <c r="UH233" s="12"/>
      <c r="UI233" s="12"/>
      <c r="UJ233" s="12"/>
      <c r="UK233" s="12"/>
      <c r="UL233" s="12"/>
      <c r="UM233" s="12"/>
      <c r="UN233" s="12"/>
      <c r="UO233" s="12"/>
      <c r="UP233" s="12"/>
      <c r="UQ233" s="12"/>
      <c r="UR233" s="12"/>
      <c r="US233" s="12"/>
      <c r="UT233" s="12"/>
      <c r="UU233" s="12"/>
      <c r="UV233" s="12"/>
      <c r="UW233" s="12"/>
      <c r="UX233" s="12"/>
      <c r="UY233" s="12"/>
      <c r="UZ233" s="12"/>
      <c r="VA233" s="12"/>
      <c r="VB233" s="12"/>
      <c r="VC233" s="12"/>
      <c r="VD233" s="12"/>
      <c r="VE233" s="12"/>
      <c r="VF233" s="12"/>
      <c r="VG233" s="12"/>
      <c r="VH233" s="12"/>
      <c r="VI233" s="12"/>
      <c r="VJ233" s="12"/>
      <c r="VK233" s="12"/>
      <c r="VL233" s="12"/>
      <c r="VM233" s="12"/>
      <c r="VN233" s="12"/>
      <c r="VO233" s="12"/>
      <c r="VP233" s="12"/>
      <c r="VQ233" s="12"/>
      <c r="VR233" s="12"/>
      <c r="VS233" s="12"/>
      <c r="VT233" s="12"/>
      <c r="VU233" s="12"/>
      <c r="VV233" s="12"/>
      <c r="VW233" s="12"/>
      <c r="VX233" s="12"/>
      <c r="VY233" s="12"/>
      <c r="VZ233" s="12"/>
      <c r="WA233" s="12"/>
      <c r="WB233" s="12"/>
      <c r="WC233" s="12"/>
      <c r="WD233" s="12"/>
      <c r="WE233" s="12"/>
      <c r="WF233" s="12"/>
      <c r="WG233" s="12"/>
      <c r="WH233" s="12"/>
      <c r="WI233" s="12"/>
      <c r="WJ233" s="12"/>
      <c r="WK233" s="12"/>
      <c r="WL233" s="12"/>
      <c r="WM233" s="12"/>
      <c r="WN233" s="12"/>
      <c r="WO233" s="12"/>
      <c r="WP233" s="12"/>
      <c r="WQ233" s="12"/>
      <c r="WR233" s="12"/>
      <c r="WS233" s="12"/>
      <c r="WT233" s="12"/>
      <c r="WU233" s="12"/>
      <c r="WV233" s="12"/>
      <c r="WW233" s="12"/>
      <c r="WX233" s="12"/>
      <c r="WY233" s="12"/>
      <c r="WZ233" s="12"/>
      <c r="XA233" s="12"/>
      <c r="XB233" s="12"/>
      <c r="XC233" s="12"/>
      <c r="XD233" s="12"/>
      <c r="XE233" s="12"/>
      <c r="XF233" s="12"/>
      <c r="XG233" s="12"/>
      <c r="XH233" s="12"/>
      <c r="XI233" s="12"/>
      <c r="XJ233" s="12"/>
      <c r="XK233" s="12"/>
      <c r="XL233" s="12"/>
      <c r="XM233" s="12"/>
      <c r="XN233" s="12"/>
      <c r="XO233" s="12"/>
      <c r="XP233" s="12"/>
      <c r="XQ233" s="12"/>
      <c r="XR233" s="12"/>
      <c r="XS233" s="12"/>
      <c r="XT233" s="12"/>
      <c r="XU233" s="12"/>
      <c r="XV233" s="12"/>
      <c r="XW233" s="12"/>
      <c r="XX233" s="12"/>
      <c r="XY233" s="12"/>
      <c r="XZ233" s="12"/>
      <c r="YA233" s="12"/>
      <c r="YB233" s="12"/>
      <c r="YC233" s="12"/>
      <c r="YD233" s="12"/>
      <c r="YE233" s="12"/>
      <c r="YF233" s="12"/>
      <c r="YG233" s="12"/>
      <c r="YH233" s="12"/>
      <c r="YI233" s="12"/>
      <c r="YJ233" s="12"/>
      <c r="YK233" s="12"/>
      <c r="YL233" s="12"/>
      <c r="YM233" s="12"/>
      <c r="YN233" s="12"/>
      <c r="YO233" s="12"/>
      <c r="YP233" s="12"/>
      <c r="YQ233" s="12"/>
      <c r="YR233" s="12"/>
      <c r="YS233" s="12"/>
      <c r="YT233" s="12"/>
      <c r="YU233" s="12"/>
      <c r="YV233" s="12"/>
      <c r="YW233" s="12"/>
      <c r="YX233" s="12"/>
      <c r="YY233" s="12"/>
      <c r="YZ233" s="12"/>
      <c r="ZA233" s="12"/>
      <c r="ZB233" s="12"/>
      <c r="ZC233" s="12"/>
      <c r="ZD233" s="12"/>
      <c r="ZE233" s="12"/>
      <c r="ZF233" s="12"/>
      <c r="ZG233" s="12"/>
      <c r="ZH233" s="12"/>
      <c r="ZI233" s="12"/>
      <c r="ZJ233" s="12"/>
      <c r="ZK233" s="12"/>
      <c r="ZL233" s="12"/>
      <c r="ZM233" s="12"/>
      <c r="ZN233" s="12"/>
      <c r="ZO233" s="12"/>
      <c r="ZP233" s="12"/>
      <c r="ZQ233" s="12"/>
      <c r="ZR233" s="12"/>
      <c r="ZS233" s="12"/>
      <c r="ZT233" s="12"/>
      <c r="ZU233" s="12"/>
      <c r="ZV233" s="12"/>
      <c r="ZW233" s="12"/>
      <c r="ZX233" s="12"/>
      <c r="ZY233" s="12"/>
      <c r="ZZ233" s="12"/>
      <c r="AAA233" s="12"/>
      <c r="AAB233" s="12"/>
      <c r="AAC233" s="12"/>
      <c r="AAD233" s="12"/>
      <c r="AAE233" s="12"/>
      <c r="AAF233" s="12"/>
      <c r="AAG233" s="12"/>
      <c r="AAH233" s="12"/>
      <c r="AAI233" s="12"/>
      <c r="AAJ233" s="12"/>
      <c r="AAK233" s="12"/>
      <c r="AAL233" s="12"/>
      <c r="AAM233" s="12"/>
      <c r="AAN233" s="12"/>
      <c r="AAO233" s="12"/>
      <c r="AAP233" s="12"/>
      <c r="AAQ233" s="12"/>
      <c r="AAR233" s="12"/>
      <c r="AAS233" s="12"/>
      <c r="AAT233" s="12"/>
      <c r="AAU233" s="12"/>
      <c r="AAV233" s="12"/>
      <c r="AAW233" s="12"/>
      <c r="AAX233" s="12"/>
      <c r="AAY233" s="12"/>
      <c r="AAZ233" s="12"/>
      <c r="ABA233" s="12"/>
      <c r="ABB233" s="12"/>
      <c r="ABC233" s="12"/>
      <c r="ABD233" s="12"/>
      <c r="ABE233" s="12"/>
      <c r="ABF233" s="12"/>
      <c r="ABG233" s="12"/>
      <c r="ABH233" s="12"/>
      <c r="ABI233" s="12"/>
      <c r="ABJ233" s="12"/>
      <c r="ABK233" s="12"/>
      <c r="ABL233" s="12"/>
      <c r="ABM233" s="12"/>
      <c r="ABN233" s="12"/>
      <c r="ABO233" s="12"/>
      <c r="ABP233" s="12"/>
      <c r="ABQ233" s="12"/>
      <c r="ABR233" s="12"/>
      <c r="ABS233" s="12"/>
      <c r="ABT233" s="12"/>
      <c r="ABU233" s="12"/>
      <c r="ABV233" s="12"/>
      <c r="ABW233" s="12"/>
      <c r="ABX233" s="12"/>
      <c r="ABY233" s="12"/>
      <c r="ABZ233" s="12"/>
      <c r="ACA233" s="12"/>
      <c r="ACB233" s="12"/>
      <c r="ACC233" s="12"/>
      <c r="ACD233" s="12"/>
      <c r="ACE233" s="12"/>
      <c r="ACF233" s="12"/>
      <c r="ACG233" s="12"/>
      <c r="ACH233" s="12"/>
      <c r="ACI233" s="12"/>
      <c r="ACJ233" s="12"/>
      <c r="ACK233" s="12"/>
      <c r="ACL233" s="12"/>
      <c r="ACM233" s="12"/>
      <c r="ACN233" s="12"/>
      <c r="ACO233" s="12"/>
      <c r="ACP233" s="12"/>
      <c r="ACQ233" s="12"/>
      <c r="ACR233" s="12"/>
      <c r="ACS233" s="12"/>
      <c r="ACT233" s="12"/>
      <c r="ACU233" s="12"/>
      <c r="ACV233" s="12"/>
      <c r="ACW233" s="12"/>
      <c r="ACX233" s="12"/>
      <c r="ACY233" s="12"/>
      <c r="ACZ233" s="12"/>
      <c r="ADA233" s="12"/>
      <c r="ADB233" s="12"/>
      <c r="ADC233" s="12"/>
      <c r="ADD233" s="12"/>
      <c r="ADE233" s="12"/>
      <c r="ADF233" s="12"/>
      <c r="ADG233" s="12"/>
      <c r="ADH233" s="12"/>
      <c r="ADI233" s="12"/>
      <c r="ADJ233" s="12"/>
      <c r="ADK233" s="12"/>
      <c r="ADL233" s="12"/>
      <c r="ADM233" s="12"/>
      <c r="ADN233" s="12"/>
      <c r="ADO233" s="12"/>
      <c r="ADP233" s="12"/>
      <c r="ADQ233" s="12"/>
      <c r="ADR233" s="12"/>
      <c r="ADS233" s="12"/>
      <c r="ADT233" s="12"/>
      <c r="ADU233" s="12"/>
      <c r="ADV233" s="12"/>
      <c r="ADW233" s="12"/>
      <c r="ADX233" s="12"/>
      <c r="ADY233" s="12"/>
      <c r="ADZ233" s="12"/>
      <c r="AEA233" s="12"/>
      <c r="AEB233" s="12"/>
      <c r="AEC233" s="12"/>
      <c r="AED233" s="12"/>
      <c r="AEE233" s="12"/>
      <c r="AEF233" s="12"/>
      <c r="AEG233" s="12"/>
      <c r="AEH233" s="12"/>
      <c r="AEI233" s="12"/>
      <c r="AEJ233" s="12"/>
      <c r="AEK233" s="12"/>
      <c r="AEL233" s="12"/>
      <c r="AEM233" s="12"/>
      <c r="AEN233" s="12"/>
      <c r="AEO233" s="12"/>
      <c r="AEP233" s="12"/>
      <c r="AEQ233" s="12"/>
      <c r="AER233" s="12"/>
      <c r="AES233" s="12"/>
      <c r="AET233" s="12"/>
      <c r="AEU233" s="12"/>
      <c r="AEV233" s="12"/>
      <c r="AEW233" s="12"/>
      <c r="AEX233" s="12"/>
      <c r="AEY233" s="12"/>
      <c r="AEZ233" s="12"/>
      <c r="AFA233" s="12"/>
      <c r="AFB233" s="12"/>
      <c r="AFC233" s="12"/>
      <c r="AFD233" s="12"/>
      <c r="AFE233" s="12"/>
      <c r="AFF233" s="12"/>
      <c r="AFG233" s="12"/>
      <c r="AFH233" s="12"/>
      <c r="AFI233" s="12"/>
      <c r="AFJ233" s="12"/>
      <c r="AFK233" s="12"/>
      <c r="AFL233" s="12"/>
      <c r="AFM233" s="12"/>
      <c r="AFN233" s="12"/>
      <c r="AFO233" s="12"/>
      <c r="AFP233" s="12"/>
      <c r="AFQ233" s="12"/>
      <c r="AFR233" s="12"/>
      <c r="AFS233" s="12"/>
      <c r="AFT233" s="12"/>
      <c r="AFU233" s="12"/>
      <c r="AFV233" s="12"/>
      <c r="AFW233" s="12"/>
      <c r="AFX233" s="12"/>
      <c r="AFY233" s="12"/>
      <c r="AFZ233" s="12"/>
      <c r="AGA233" s="12"/>
      <c r="AGB233" s="12"/>
      <c r="AGC233" s="12"/>
      <c r="AGD233" s="12"/>
      <c r="AGE233" s="12"/>
      <c r="AGF233" s="12"/>
      <c r="AGG233" s="12"/>
      <c r="AGH233" s="12"/>
      <c r="AGI233" s="12"/>
      <c r="AGJ233" s="12"/>
      <c r="AGK233" s="12"/>
      <c r="AGL233" s="12"/>
      <c r="AGM233" s="12"/>
      <c r="AGN233" s="12"/>
      <c r="AGO233" s="12"/>
      <c r="AGP233" s="12"/>
      <c r="AGQ233" s="12"/>
      <c r="AGR233" s="12"/>
      <c r="AGS233" s="12"/>
      <c r="AGT233" s="12"/>
      <c r="AGU233" s="12"/>
      <c r="AGV233" s="12"/>
      <c r="AGW233" s="12"/>
      <c r="AGX233" s="12"/>
      <c r="AGY233" s="12"/>
      <c r="AGZ233" s="12"/>
      <c r="AHA233" s="12"/>
      <c r="AHB233" s="12"/>
      <c r="AHC233" s="12"/>
      <c r="AHD233" s="12"/>
      <c r="AHE233" s="12"/>
      <c r="AHF233" s="12"/>
      <c r="AHG233" s="12"/>
      <c r="AHH233" s="12"/>
      <c r="AHI233" s="12"/>
      <c r="AHJ233" s="12"/>
      <c r="AHK233" s="12"/>
      <c r="AHL233" s="12"/>
      <c r="AHM233" s="12"/>
      <c r="AHN233" s="12"/>
      <c r="AHO233" s="12"/>
      <c r="AHP233" s="12"/>
      <c r="AHQ233" s="12"/>
      <c r="AHR233" s="12"/>
      <c r="AHS233" s="12"/>
      <c r="AHT233" s="12"/>
      <c r="AHU233" s="12"/>
      <c r="AHV233" s="12"/>
      <c r="AHW233" s="12"/>
      <c r="AHX233" s="12"/>
      <c r="AHY233" s="12"/>
      <c r="AHZ233" s="12"/>
      <c r="AIA233" s="12"/>
      <c r="AIB233" s="12"/>
      <c r="AIC233" s="12"/>
      <c r="AID233" s="12"/>
      <c r="AIE233" s="12"/>
      <c r="AIF233" s="12"/>
      <c r="AIG233" s="12"/>
      <c r="AIH233" s="12"/>
      <c r="AII233" s="12"/>
      <c r="AIJ233" s="12"/>
      <c r="AIK233" s="12"/>
      <c r="AIL233" s="12"/>
      <c r="AIM233" s="12"/>
      <c r="AIN233" s="12"/>
      <c r="AIO233" s="12"/>
      <c r="AIP233" s="12"/>
      <c r="AIQ233" s="12"/>
      <c r="AIR233" s="12"/>
      <c r="AIS233" s="12"/>
      <c r="AIT233" s="12"/>
      <c r="AIU233" s="12"/>
      <c r="AIV233" s="12"/>
      <c r="AIW233" s="12"/>
      <c r="AIX233" s="12"/>
      <c r="AIY233" s="12"/>
      <c r="AIZ233" s="12"/>
      <c r="AJA233" s="12"/>
      <c r="AJB233" s="12"/>
      <c r="AJC233" s="12"/>
      <c r="AJD233" s="12"/>
      <c r="AJE233" s="12"/>
      <c r="AJF233" s="12"/>
      <c r="AJG233" s="12"/>
      <c r="AJH233" s="12"/>
      <c r="AJI233" s="12"/>
      <c r="AJJ233" s="12"/>
      <c r="AJK233" s="12"/>
      <c r="AJL233" s="12"/>
      <c r="AJM233" s="12"/>
      <c r="AJN233" s="12"/>
      <c r="AJO233" s="12"/>
      <c r="AJP233" s="12"/>
      <c r="AJQ233" s="12"/>
      <c r="AJR233" s="12"/>
      <c r="AJS233" s="12"/>
      <c r="AJT233" s="12"/>
      <c r="AJU233" s="12"/>
      <c r="AJV233" s="12"/>
      <c r="AJW233" s="12"/>
      <c r="AJX233" s="12"/>
      <c r="AJY233" s="12"/>
      <c r="AJZ233" s="12"/>
      <c r="AKA233" s="12"/>
      <c r="AKB233" s="12"/>
      <c r="AKC233" s="12"/>
      <c r="AKD233" s="12"/>
      <c r="AKE233" s="12"/>
      <c r="AKF233" s="12"/>
      <c r="AKG233" s="12"/>
      <c r="AKH233" s="12"/>
      <c r="AKI233" s="12"/>
      <c r="AKJ233" s="12"/>
      <c r="AKK233" s="12"/>
      <c r="AKL233" s="12"/>
      <c r="AKM233" s="12"/>
      <c r="AKN233" s="12"/>
      <c r="AKO233" s="12"/>
      <c r="AKP233" s="12"/>
      <c r="AKQ233" s="12"/>
      <c r="AKR233" s="12"/>
      <c r="AKS233" s="12"/>
      <c r="AKT233" s="12"/>
      <c r="AKU233" s="12"/>
      <c r="AKV233" s="12"/>
      <c r="AKW233" s="12"/>
      <c r="AKX233" s="12"/>
      <c r="AKY233" s="12"/>
      <c r="AKZ233" s="12"/>
      <c r="ALA233" s="12"/>
      <c r="ALB233" s="12"/>
      <c r="ALC233" s="12"/>
      <c r="ALD233" s="12"/>
      <c r="ALE233" s="12"/>
      <c r="ALF233" s="12"/>
      <c r="ALG233" s="12"/>
      <c r="ALH233" s="12"/>
      <c r="ALI233" s="12"/>
      <c r="ALJ233" s="12"/>
      <c r="ALK233" s="12"/>
      <c r="ALL233" s="12"/>
      <c r="ALM233" s="12"/>
      <c r="ALN233" s="12"/>
      <c r="ALO233" s="12"/>
      <c r="ALP233" s="12"/>
      <c r="ALQ233" s="12"/>
      <c r="ALR233" s="12"/>
      <c r="ALS233" s="12"/>
      <c r="ALT233" s="12"/>
      <c r="ALU233" s="12"/>
      <c r="ALV233" s="12"/>
      <c r="ALW233" s="12"/>
      <c r="ALX233" s="12"/>
      <c r="ALY233" s="12"/>
      <c r="ALZ233" s="12"/>
      <c r="AMA233" s="12"/>
      <c r="AMB233" s="12"/>
      <c r="AMC233" s="12"/>
      <c r="AMD233" s="12"/>
      <c r="AME233" s="12"/>
      <c r="AMF233" s="12"/>
      <c r="AMG233" s="12"/>
      <c r="AMH233" s="12"/>
      <c r="AMI233" s="12"/>
    </row>
    <row r="234" spans="1:1023" s="13" customFormat="1" ht="28.5" x14ac:dyDescent="0.2">
      <c r="A234" s="12"/>
      <c r="B234" s="93"/>
      <c r="C234" s="79"/>
      <c r="D234" s="147" t="s">
        <v>341</v>
      </c>
      <c r="E234" s="174" t="s">
        <v>83</v>
      </c>
      <c r="F234" s="199"/>
      <c r="G234" s="209"/>
      <c r="H234" s="236"/>
      <c r="I234" s="288"/>
      <c r="J234" s="259"/>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J234" s="12"/>
      <c r="AK234" s="12"/>
      <c r="AL234" s="12"/>
      <c r="AM234" s="12"/>
      <c r="AN234" s="12"/>
      <c r="AO234" s="12"/>
      <c r="AP234" s="12"/>
      <c r="AQ234" s="12"/>
      <c r="AR234" s="12"/>
      <c r="AS234" s="12"/>
      <c r="AT234" s="12"/>
      <c r="AU234" s="12"/>
      <c r="AV234" s="12"/>
      <c r="AW234" s="12"/>
      <c r="AX234" s="12"/>
      <c r="AY234" s="12"/>
      <c r="AZ234" s="12"/>
      <c r="BA234" s="12"/>
      <c r="BB234" s="12"/>
      <c r="BC234" s="12"/>
      <c r="BD234" s="12"/>
      <c r="BE234" s="12"/>
      <c r="BF234" s="12"/>
      <c r="BG234" s="12"/>
      <c r="BH234" s="12"/>
      <c r="BI234" s="12"/>
      <c r="BJ234" s="12"/>
      <c r="BK234" s="12"/>
      <c r="BL234" s="12"/>
      <c r="BM234" s="12"/>
      <c r="BN234" s="12"/>
      <c r="BO234" s="12"/>
      <c r="BP234" s="12"/>
      <c r="BQ234" s="12"/>
      <c r="BR234" s="12"/>
      <c r="BS234" s="12"/>
      <c r="BT234" s="12"/>
      <c r="BU234" s="12"/>
      <c r="BV234" s="12"/>
      <c r="BW234" s="12"/>
      <c r="BX234" s="12"/>
      <c r="BY234" s="12"/>
      <c r="BZ234" s="12"/>
      <c r="CA234" s="12"/>
      <c r="CB234" s="12"/>
      <c r="CC234" s="12"/>
      <c r="CD234" s="12"/>
      <c r="CE234" s="12"/>
      <c r="CF234" s="12"/>
      <c r="CG234" s="12"/>
      <c r="CH234" s="12"/>
      <c r="CI234" s="12"/>
      <c r="CJ234" s="12"/>
      <c r="CK234" s="12"/>
      <c r="CL234" s="12"/>
      <c r="CM234" s="12"/>
      <c r="CN234" s="12"/>
      <c r="CO234" s="12"/>
      <c r="CP234" s="12"/>
      <c r="CQ234" s="12"/>
      <c r="CR234" s="12"/>
      <c r="CS234" s="12"/>
      <c r="CT234" s="12"/>
      <c r="CU234" s="12"/>
      <c r="CV234" s="12"/>
      <c r="CW234" s="12"/>
      <c r="CX234" s="12"/>
      <c r="CY234" s="12"/>
      <c r="CZ234" s="12"/>
      <c r="DA234" s="12"/>
      <c r="DB234" s="12"/>
      <c r="DC234" s="12"/>
      <c r="DD234" s="12"/>
      <c r="DE234" s="12"/>
      <c r="DF234" s="12"/>
      <c r="DG234" s="12"/>
      <c r="DH234" s="12"/>
      <c r="DI234" s="12"/>
      <c r="DJ234" s="12"/>
      <c r="DK234" s="12"/>
      <c r="DL234" s="12"/>
      <c r="DM234" s="12"/>
      <c r="DN234" s="12"/>
      <c r="DO234" s="12"/>
      <c r="DP234" s="12"/>
      <c r="DQ234" s="12"/>
      <c r="DR234" s="12"/>
      <c r="DS234" s="12"/>
      <c r="DT234" s="12"/>
      <c r="DU234" s="12"/>
      <c r="DV234" s="12"/>
      <c r="DW234" s="12"/>
      <c r="DX234" s="12"/>
      <c r="DY234" s="12"/>
      <c r="DZ234" s="12"/>
      <c r="EA234" s="12"/>
      <c r="EB234" s="12"/>
      <c r="EC234" s="12"/>
      <c r="ED234" s="12"/>
      <c r="EE234" s="12"/>
      <c r="EF234" s="12"/>
      <c r="EG234" s="12"/>
      <c r="EH234" s="12"/>
      <c r="EI234" s="12"/>
      <c r="EJ234" s="12"/>
      <c r="EK234" s="12"/>
      <c r="EL234" s="12"/>
      <c r="EM234" s="12"/>
      <c r="EN234" s="12"/>
      <c r="EO234" s="12"/>
      <c r="EP234" s="12"/>
      <c r="EQ234" s="12"/>
      <c r="ER234" s="12"/>
      <c r="ES234" s="12"/>
      <c r="ET234" s="12"/>
      <c r="EU234" s="12"/>
      <c r="EV234" s="12"/>
      <c r="EW234" s="12"/>
      <c r="EX234" s="12"/>
      <c r="EY234" s="12"/>
      <c r="EZ234" s="12"/>
      <c r="FA234" s="12"/>
      <c r="FB234" s="12"/>
      <c r="FC234" s="12"/>
      <c r="FD234" s="12"/>
      <c r="FE234" s="12"/>
      <c r="FF234" s="12"/>
      <c r="FG234" s="12"/>
      <c r="FH234" s="12"/>
      <c r="FI234" s="12"/>
      <c r="FJ234" s="12"/>
      <c r="FK234" s="12"/>
      <c r="FL234" s="12"/>
      <c r="FM234" s="12"/>
      <c r="FN234" s="12"/>
      <c r="FO234" s="12"/>
      <c r="FP234" s="12"/>
      <c r="FQ234" s="12"/>
      <c r="FR234" s="12"/>
      <c r="FS234" s="12"/>
      <c r="FT234" s="12"/>
      <c r="FU234" s="12"/>
      <c r="FV234" s="12"/>
      <c r="FW234" s="12"/>
      <c r="FX234" s="12"/>
      <c r="FY234" s="12"/>
      <c r="FZ234" s="12"/>
      <c r="GA234" s="12"/>
      <c r="GB234" s="12"/>
      <c r="GC234" s="12"/>
      <c r="GD234" s="12"/>
      <c r="GE234" s="12"/>
      <c r="GF234" s="12"/>
      <c r="GG234" s="12"/>
      <c r="GH234" s="12"/>
      <c r="GI234" s="12"/>
      <c r="GJ234" s="12"/>
      <c r="GK234" s="12"/>
      <c r="GL234" s="12"/>
      <c r="GM234" s="12"/>
      <c r="GN234" s="12"/>
      <c r="GO234" s="12"/>
      <c r="GP234" s="12"/>
      <c r="GQ234" s="12"/>
      <c r="GR234" s="12"/>
      <c r="GS234" s="12"/>
      <c r="GT234" s="12"/>
      <c r="GU234" s="12"/>
      <c r="GV234" s="12"/>
      <c r="GW234" s="12"/>
      <c r="GX234" s="12"/>
      <c r="GY234" s="12"/>
      <c r="GZ234" s="12"/>
      <c r="HA234" s="12"/>
      <c r="HB234" s="12"/>
      <c r="HC234" s="12"/>
      <c r="HD234" s="12"/>
      <c r="HE234" s="12"/>
      <c r="HF234" s="12"/>
      <c r="HG234" s="12"/>
      <c r="HH234" s="12"/>
      <c r="HI234" s="12"/>
      <c r="HJ234" s="12"/>
      <c r="HK234" s="12"/>
      <c r="HL234" s="12"/>
      <c r="HM234" s="12"/>
      <c r="HN234" s="12"/>
      <c r="HO234" s="12"/>
      <c r="HP234" s="12"/>
      <c r="HQ234" s="12"/>
      <c r="HR234" s="12"/>
      <c r="HS234" s="12"/>
      <c r="HT234" s="12"/>
      <c r="HU234" s="12"/>
      <c r="HV234" s="12"/>
      <c r="HW234" s="12"/>
      <c r="HX234" s="12"/>
      <c r="HY234" s="12"/>
      <c r="HZ234" s="12"/>
      <c r="IA234" s="12"/>
      <c r="IB234" s="12"/>
      <c r="IC234" s="12"/>
      <c r="ID234" s="12"/>
      <c r="IE234" s="12"/>
      <c r="IF234" s="12"/>
      <c r="IG234" s="12"/>
      <c r="IH234" s="12"/>
      <c r="II234" s="12"/>
      <c r="IJ234" s="12"/>
      <c r="IK234" s="12"/>
      <c r="IL234" s="12"/>
      <c r="IM234" s="12"/>
      <c r="IN234" s="12"/>
      <c r="IO234" s="12"/>
      <c r="IP234" s="12"/>
      <c r="IQ234" s="12"/>
      <c r="IR234" s="12"/>
      <c r="IS234" s="12"/>
      <c r="IT234" s="12"/>
      <c r="IU234" s="12"/>
      <c r="IV234" s="12"/>
      <c r="IW234" s="12"/>
      <c r="IX234" s="12"/>
      <c r="IY234" s="12"/>
      <c r="IZ234" s="12"/>
      <c r="JA234" s="12"/>
      <c r="JB234" s="12"/>
      <c r="JC234" s="12"/>
      <c r="JD234" s="12"/>
      <c r="JE234" s="12"/>
      <c r="JF234" s="12"/>
      <c r="JG234" s="12"/>
      <c r="JH234" s="12"/>
      <c r="JI234" s="12"/>
      <c r="JJ234" s="12"/>
      <c r="JK234" s="12"/>
      <c r="JL234" s="12"/>
      <c r="JM234" s="12"/>
      <c r="JN234" s="12"/>
      <c r="JO234" s="12"/>
      <c r="JP234" s="12"/>
      <c r="JQ234" s="12"/>
      <c r="JR234" s="12"/>
      <c r="JS234" s="12"/>
      <c r="JT234" s="12"/>
      <c r="JU234" s="12"/>
      <c r="JV234" s="12"/>
      <c r="JW234" s="12"/>
      <c r="JX234" s="12"/>
      <c r="JY234" s="12"/>
      <c r="JZ234" s="12"/>
      <c r="KA234" s="12"/>
      <c r="KB234" s="12"/>
      <c r="KC234" s="12"/>
      <c r="KD234" s="12"/>
      <c r="KE234" s="12"/>
      <c r="KF234" s="12"/>
      <c r="KG234" s="12"/>
      <c r="KH234" s="12"/>
      <c r="KI234" s="12"/>
      <c r="KJ234" s="12"/>
      <c r="KK234" s="12"/>
      <c r="KL234" s="12"/>
      <c r="KM234" s="12"/>
      <c r="KN234" s="12"/>
      <c r="KO234" s="12"/>
      <c r="KP234" s="12"/>
      <c r="KQ234" s="12"/>
      <c r="KR234" s="12"/>
      <c r="KS234" s="12"/>
      <c r="KT234" s="12"/>
      <c r="KU234" s="12"/>
      <c r="KV234" s="12"/>
      <c r="KW234" s="12"/>
      <c r="KX234" s="12"/>
      <c r="KY234" s="12"/>
      <c r="KZ234" s="12"/>
      <c r="LA234" s="12"/>
      <c r="LB234" s="12"/>
      <c r="LC234" s="12"/>
      <c r="LD234" s="12"/>
      <c r="LE234" s="12"/>
      <c r="LF234" s="12"/>
      <c r="LG234" s="12"/>
      <c r="LH234" s="12"/>
      <c r="LI234" s="12"/>
      <c r="LJ234" s="12"/>
      <c r="LK234" s="12"/>
      <c r="LL234" s="12"/>
      <c r="LM234" s="12"/>
      <c r="LN234" s="12"/>
      <c r="LO234" s="12"/>
      <c r="LP234" s="12"/>
      <c r="LQ234" s="12"/>
      <c r="LR234" s="12"/>
      <c r="LS234" s="12"/>
      <c r="LT234" s="12"/>
      <c r="LU234" s="12"/>
      <c r="LV234" s="12"/>
      <c r="LW234" s="12"/>
      <c r="LX234" s="12"/>
      <c r="LY234" s="12"/>
      <c r="LZ234" s="12"/>
      <c r="MA234" s="12"/>
      <c r="MB234" s="12"/>
      <c r="MC234" s="12"/>
      <c r="MD234" s="12"/>
      <c r="ME234" s="12"/>
      <c r="MF234" s="12"/>
      <c r="MG234" s="12"/>
      <c r="MH234" s="12"/>
      <c r="MI234" s="12"/>
      <c r="MJ234" s="12"/>
      <c r="MK234" s="12"/>
      <c r="ML234" s="12"/>
      <c r="MM234" s="12"/>
      <c r="MN234" s="12"/>
      <c r="MO234" s="12"/>
      <c r="MP234" s="12"/>
      <c r="MQ234" s="12"/>
      <c r="MR234" s="12"/>
      <c r="MS234" s="12"/>
      <c r="MT234" s="12"/>
      <c r="MU234" s="12"/>
      <c r="MV234" s="12"/>
      <c r="MW234" s="12"/>
      <c r="MX234" s="12"/>
      <c r="MY234" s="12"/>
      <c r="MZ234" s="12"/>
      <c r="NA234" s="12"/>
      <c r="NB234" s="12"/>
      <c r="NC234" s="12"/>
      <c r="ND234" s="12"/>
      <c r="NE234" s="12"/>
      <c r="NF234" s="12"/>
      <c r="NG234" s="12"/>
      <c r="NH234" s="12"/>
      <c r="NI234" s="12"/>
      <c r="NJ234" s="12"/>
      <c r="NK234" s="12"/>
      <c r="NL234" s="12"/>
      <c r="NM234" s="12"/>
      <c r="NN234" s="12"/>
      <c r="NO234" s="12"/>
      <c r="NP234" s="12"/>
      <c r="NQ234" s="12"/>
      <c r="NR234" s="12"/>
      <c r="NS234" s="12"/>
      <c r="NT234" s="12"/>
      <c r="NU234" s="12"/>
      <c r="NV234" s="12"/>
      <c r="NW234" s="12"/>
      <c r="NX234" s="12"/>
      <c r="NY234" s="12"/>
      <c r="NZ234" s="12"/>
      <c r="OA234" s="12"/>
      <c r="OB234" s="12"/>
      <c r="OC234" s="12"/>
      <c r="OD234" s="12"/>
      <c r="OE234" s="12"/>
      <c r="OF234" s="12"/>
      <c r="OG234" s="12"/>
      <c r="OH234" s="12"/>
      <c r="OI234" s="12"/>
      <c r="OJ234" s="12"/>
      <c r="OK234" s="12"/>
      <c r="OL234" s="12"/>
      <c r="OM234" s="12"/>
      <c r="ON234" s="12"/>
      <c r="OO234" s="12"/>
      <c r="OP234" s="12"/>
      <c r="OQ234" s="12"/>
      <c r="OR234" s="12"/>
      <c r="OS234" s="12"/>
      <c r="OT234" s="12"/>
      <c r="OU234" s="12"/>
      <c r="OV234" s="12"/>
      <c r="OW234" s="12"/>
      <c r="OX234" s="12"/>
      <c r="OY234" s="12"/>
      <c r="OZ234" s="12"/>
      <c r="PA234" s="12"/>
      <c r="PB234" s="12"/>
      <c r="PC234" s="12"/>
      <c r="PD234" s="12"/>
      <c r="PE234" s="12"/>
      <c r="PF234" s="12"/>
      <c r="PG234" s="12"/>
      <c r="PH234" s="12"/>
      <c r="PI234" s="12"/>
      <c r="PJ234" s="12"/>
      <c r="PK234" s="12"/>
      <c r="PL234" s="12"/>
      <c r="PM234" s="12"/>
      <c r="PN234" s="12"/>
      <c r="PO234" s="12"/>
      <c r="PP234" s="12"/>
      <c r="PQ234" s="12"/>
      <c r="PR234" s="12"/>
      <c r="PS234" s="12"/>
      <c r="PT234" s="12"/>
      <c r="PU234" s="12"/>
      <c r="PV234" s="12"/>
      <c r="PW234" s="12"/>
      <c r="PX234" s="12"/>
      <c r="PY234" s="12"/>
      <c r="PZ234" s="12"/>
      <c r="QA234" s="12"/>
      <c r="QB234" s="12"/>
      <c r="QC234" s="12"/>
      <c r="QD234" s="12"/>
      <c r="QE234" s="12"/>
      <c r="QF234" s="12"/>
      <c r="QG234" s="12"/>
      <c r="QH234" s="12"/>
      <c r="QI234" s="12"/>
      <c r="QJ234" s="12"/>
      <c r="QK234" s="12"/>
      <c r="QL234" s="12"/>
      <c r="QM234" s="12"/>
      <c r="QN234" s="12"/>
      <c r="QO234" s="12"/>
      <c r="QP234" s="12"/>
      <c r="QQ234" s="12"/>
      <c r="QR234" s="12"/>
      <c r="QS234" s="12"/>
      <c r="QT234" s="12"/>
      <c r="QU234" s="12"/>
      <c r="QV234" s="12"/>
      <c r="QW234" s="12"/>
      <c r="QX234" s="12"/>
      <c r="QY234" s="12"/>
      <c r="QZ234" s="12"/>
      <c r="RA234" s="12"/>
      <c r="RB234" s="12"/>
      <c r="RC234" s="12"/>
      <c r="RD234" s="12"/>
      <c r="RE234" s="12"/>
      <c r="RF234" s="12"/>
      <c r="RG234" s="12"/>
      <c r="RH234" s="12"/>
      <c r="RI234" s="12"/>
      <c r="RJ234" s="12"/>
      <c r="RK234" s="12"/>
      <c r="RL234" s="12"/>
      <c r="RM234" s="12"/>
      <c r="RN234" s="12"/>
      <c r="RO234" s="12"/>
      <c r="RP234" s="12"/>
      <c r="RQ234" s="12"/>
      <c r="RR234" s="12"/>
      <c r="RS234" s="12"/>
      <c r="RT234" s="12"/>
      <c r="RU234" s="12"/>
      <c r="RV234" s="12"/>
      <c r="RW234" s="12"/>
      <c r="RX234" s="12"/>
      <c r="RY234" s="12"/>
      <c r="RZ234" s="12"/>
      <c r="SA234" s="12"/>
      <c r="SB234" s="12"/>
      <c r="SC234" s="12"/>
      <c r="SD234" s="12"/>
      <c r="SE234" s="12"/>
      <c r="SF234" s="12"/>
      <c r="SG234" s="12"/>
      <c r="SH234" s="12"/>
      <c r="SI234" s="12"/>
      <c r="SJ234" s="12"/>
      <c r="SK234" s="12"/>
      <c r="SL234" s="12"/>
      <c r="SM234" s="12"/>
      <c r="SN234" s="12"/>
      <c r="SO234" s="12"/>
      <c r="SP234" s="12"/>
      <c r="SQ234" s="12"/>
      <c r="SR234" s="12"/>
      <c r="SS234" s="12"/>
      <c r="ST234" s="12"/>
      <c r="SU234" s="12"/>
      <c r="SV234" s="12"/>
      <c r="SW234" s="12"/>
      <c r="SX234" s="12"/>
      <c r="SY234" s="12"/>
      <c r="SZ234" s="12"/>
      <c r="TA234" s="12"/>
      <c r="TB234" s="12"/>
      <c r="TC234" s="12"/>
      <c r="TD234" s="12"/>
      <c r="TE234" s="12"/>
      <c r="TF234" s="12"/>
      <c r="TG234" s="12"/>
      <c r="TH234" s="12"/>
      <c r="TI234" s="12"/>
      <c r="TJ234" s="12"/>
      <c r="TK234" s="12"/>
      <c r="TL234" s="12"/>
      <c r="TM234" s="12"/>
      <c r="TN234" s="12"/>
      <c r="TO234" s="12"/>
      <c r="TP234" s="12"/>
      <c r="TQ234" s="12"/>
      <c r="TR234" s="12"/>
      <c r="TS234" s="12"/>
      <c r="TT234" s="12"/>
      <c r="TU234" s="12"/>
      <c r="TV234" s="12"/>
      <c r="TW234" s="12"/>
      <c r="TX234" s="12"/>
      <c r="TY234" s="12"/>
      <c r="TZ234" s="12"/>
      <c r="UA234" s="12"/>
      <c r="UB234" s="12"/>
      <c r="UC234" s="12"/>
      <c r="UD234" s="12"/>
      <c r="UE234" s="12"/>
      <c r="UF234" s="12"/>
      <c r="UG234" s="12"/>
      <c r="UH234" s="12"/>
      <c r="UI234" s="12"/>
      <c r="UJ234" s="12"/>
      <c r="UK234" s="12"/>
      <c r="UL234" s="12"/>
      <c r="UM234" s="12"/>
      <c r="UN234" s="12"/>
      <c r="UO234" s="12"/>
      <c r="UP234" s="12"/>
      <c r="UQ234" s="12"/>
      <c r="UR234" s="12"/>
      <c r="US234" s="12"/>
      <c r="UT234" s="12"/>
      <c r="UU234" s="12"/>
      <c r="UV234" s="12"/>
      <c r="UW234" s="12"/>
      <c r="UX234" s="12"/>
      <c r="UY234" s="12"/>
      <c r="UZ234" s="12"/>
      <c r="VA234" s="12"/>
      <c r="VB234" s="12"/>
      <c r="VC234" s="12"/>
      <c r="VD234" s="12"/>
      <c r="VE234" s="12"/>
      <c r="VF234" s="12"/>
      <c r="VG234" s="12"/>
      <c r="VH234" s="12"/>
      <c r="VI234" s="12"/>
      <c r="VJ234" s="12"/>
      <c r="VK234" s="12"/>
      <c r="VL234" s="12"/>
      <c r="VM234" s="12"/>
      <c r="VN234" s="12"/>
      <c r="VO234" s="12"/>
      <c r="VP234" s="12"/>
      <c r="VQ234" s="12"/>
      <c r="VR234" s="12"/>
      <c r="VS234" s="12"/>
      <c r="VT234" s="12"/>
      <c r="VU234" s="12"/>
      <c r="VV234" s="12"/>
      <c r="VW234" s="12"/>
      <c r="VX234" s="12"/>
      <c r="VY234" s="12"/>
      <c r="VZ234" s="12"/>
      <c r="WA234" s="12"/>
      <c r="WB234" s="12"/>
      <c r="WC234" s="12"/>
      <c r="WD234" s="12"/>
      <c r="WE234" s="12"/>
      <c r="WF234" s="12"/>
      <c r="WG234" s="12"/>
      <c r="WH234" s="12"/>
      <c r="WI234" s="12"/>
      <c r="WJ234" s="12"/>
      <c r="WK234" s="12"/>
      <c r="WL234" s="12"/>
      <c r="WM234" s="12"/>
      <c r="WN234" s="12"/>
      <c r="WO234" s="12"/>
      <c r="WP234" s="12"/>
      <c r="WQ234" s="12"/>
      <c r="WR234" s="12"/>
      <c r="WS234" s="12"/>
      <c r="WT234" s="12"/>
      <c r="WU234" s="12"/>
      <c r="WV234" s="12"/>
      <c r="WW234" s="12"/>
      <c r="WX234" s="12"/>
      <c r="WY234" s="12"/>
      <c r="WZ234" s="12"/>
      <c r="XA234" s="12"/>
      <c r="XB234" s="12"/>
      <c r="XC234" s="12"/>
      <c r="XD234" s="12"/>
      <c r="XE234" s="12"/>
      <c r="XF234" s="12"/>
      <c r="XG234" s="12"/>
      <c r="XH234" s="12"/>
      <c r="XI234" s="12"/>
      <c r="XJ234" s="12"/>
      <c r="XK234" s="12"/>
      <c r="XL234" s="12"/>
      <c r="XM234" s="12"/>
      <c r="XN234" s="12"/>
      <c r="XO234" s="12"/>
      <c r="XP234" s="12"/>
      <c r="XQ234" s="12"/>
      <c r="XR234" s="12"/>
      <c r="XS234" s="12"/>
      <c r="XT234" s="12"/>
      <c r="XU234" s="12"/>
      <c r="XV234" s="12"/>
      <c r="XW234" s="12"/>
      <c r="XX234" s="12"/>
      <c r="XY234" s="12"/>
      <c r="XZ234" s="12"/>
      <c r="YA234" s="12"/>
      <c r="YB234" s="12"/>
      <c r="YC234" s="12"/>
      <c r="YD234" s="12"/>
      <c r="YE234" s="12"/>
      <c r="YF234" s="12"/>
      <c r="YG234" s="12"/>
      <c r="YH234" s="12"/>
      <c r="YI234" s="12"/>
      <c r="YJ234" s="12"/>
      <c r="YK234" s="12"/>
      <c r="YL234" s="12"/>
      <c r="YM234" s="12"/>
      <c r="YN234" s="12"/>
      <c r="YO234" s="12"/>
      <c r="YP234" s="12"/>
      <c r="YQ234" s="12"/>
      <c r="YR234" s="12"/>
      <c r="YS234" s="12"/>
      <c r="YT234" s="12"/>
      <c r="YU234" s="12"/>
      <c r="YV234" s="12"/>
      <c r="YW234" s="12"/>
      <c r="YX234" s="12"/>
      <c r="YY234" s="12"/>
      <c r="YZ234" s="12"/>
      <c r="ZA234" s="12"/>
      <c r="ZB234" s="12"/>
      <c r="ZC234" s="12"/>
      <c r="ZD234" s="12"/>
      <c r="ZE234" s="12"/>
      <c r="ZF234" s="12"/>
      <c r="ZG234" s="12"/>
      <c r="ZH234" s="12"/>
      <c r="ZI234" s="12"/>
      <c r="ZJ234" s="12"/>
      <c r="ZK234" s="12"/>
      <c r="ZL234" s="12"/>
      <c r="ZM234" s="12"/>
      <c r="ZN234" s="12"/>
      <c r="ZO234" s="12"/>
      <c r="ZP234" s="12"/>
      <c r="ZQ234" s="12"/>
      <c r="ZR234" s="12"/>
      <c r="ZS234" s="12"/>
      <c r="ZT234" s="12"/>
      <c r="ZU234" s="12"/>
      <c r="ZV234" s="12"/>
      <c r="ZW234" s="12"/>
      <c r="ZX234" s="12"/>
      <c r="ZY234" s="12"/>
      <c r="ZZ234" s="12"/>
      <c r="AAA234" s="12"/>
      <c r="AAB234" s="12"/>
      <c r="AAC234" s="12"/>
      <c r="AAD234" s="12"/>
      <c r="AAE234" s="12"/>
      <c r="AAF234" s="12"/>
      <c r="AAG234" s="12"/>
      <c r="AAH234" s="12"/>
      <c r="AAI234" s="12"/>
      <c r="AAJ234" s="12"/>
      <c r="AAK234" s="12"/>
      <c r="AAL234" s="12"/>
      <c r="AAM234" s="12"/>
      <c r="AAN234" s="12"/>
      <c r="AAO234" s="12"/>
      <c r="AAP234" s="12"/>
      <c r="AAQ234" s="12"/>
      <c r="AAR234" s="12"/>
      <c r="AAS234" s="12"/>
      <c r="AAT234" s="12"/>
      <c r="AAU234" s="12"/>
      <c r="AAV234" s="12"/>
      <c r="AAW234" s="12"/>
      <c r="AAX234" s="12"/>
      <c r="AAY234" s="12"/>
      <c r="AAZ234" s="12"/>
      <c r="ABA234" s="12"/>
      <c r="ABB234" s="12"/>
      <c r="ABC234" s="12"/>
      <c r="ABD234" s="12"/>
      <c r="ABE234" s="12"/>
      <c r="ABF234" s="12"/>
      <c r="ABG234" s="12"/>
      <c r="ABH234" s="12"/>
      <c r="ABI234" s="12"/>
      <c r="ABJ234" s="12"/>
      <c r="ABK234" s="12"/>
      <c r="ABL234" s="12"/>
      <c r="ABM234" s="12"/>
      <c r="ABN234" s="12"/>
      <c r="ABO234" s="12"/>
      <c r="ABP234" s="12"/>
      <c r="ABQ234" s="12"/>
      <c r="ABR234" s="12"/>
      <c r="ABS234" s="12"/>
      <c r="ABT234" s="12"/>
      <c r="ABU234" s="12"/>
      <c r="ABV234" s="12"/>
      <c r="ABW234" s="12"/>
      <c r="ABX234" s="12"/>
      <c r="ABY234" s="12"/>
      <c r="ABZ234" s="12"/>
      <c r="ACA234" s="12"/>
      <c r="ACB234" s="12"/>
      <c r="ACC234" s="12"/>
      <c r="ACD234" s="12"/>
      <c r="ACE234" s="12"/>
      <c r="ACF234" s="12"/>
      <c r="ACG234" s="12"/>
      <c r="ACH234" s="12"/>
      <c r="ACI234" s="12"/>
      <c r="ACJ234" s="12"/>
      <c r="ACK234" s="12"/>
      <c r="ACL234" s="12"/>
      <c r="ACM234" s="12"/>
      <c r="ACN234" s="12"/>
      <c r="ACO234" s="12"/>
      <c r="ACP234" s="12"/>
      <c r="ACQ234" s="12"/>
      <c r="ACR234" s="12"/>
      <c r="ACS234" s="12"/>
      <c r="ACT234" s="12"/>
      <c r="ACU234" s="12"/>
      <c r="ACV234" s="12"/>
      <c r="ACW234" s="12"/>
      <c r="ACX234" s="12"/>
      <c r="ACY234" s="12"/>
      <c r="ACZ234" s="12"/>
      <c r="ADA234" s="12"/>
      <c r="ADB234" s="12"/>
      <c r="ADC234" s="12"/>
      <c r="ADD234" s="12"/>
      <c r="ADE234" s="12"/>
      <c r="ADF234" s="12"/>
      <c r="ADG234" s="12"/>
      <c r="ADH234" s="12"/>
      <c r="ADI234" s="12"/>
      <c r="ADJ234" s="12"/>
      <c r="ADK234" s="12"/>
      <c r="ADL234" s="12"/>
      <c r="ADM234" s="12"/>
      <c r="ADN234" s="12"/>
      <c r="ADO234" s="12"/>
      <c r="ADP234" s="12"/>
      <c r="ADQ234" s="12"/>
      <c r="ADR234" s="12"/>
      <c r="ADS234" s="12"/>
      <c r="ADT234" s="12"/>
      <c r="ADU234" s="12"/>
      <c r="ADV234" s="12"/>
      <c r="ADW234" s="12"/>
      <c r="ADX234" s="12"/>
      <c r="ADY234" s="12"/>
      <c r="ADZ234" s="12"/>
      <c r="AEA234" s="12"/>
      <c r="AEB234" s="12"/>
      <c r="AEC234" s="12"/>
      <c r="AED234" s="12"/>
      <c r="AEE234" s="12"/>
      <c r="AEF234" s="12"/>
      <c r="AEG234" s="12"/>
      <c r="AEH234" s="12"/>
      <c r="AEI234" s="12"/>
      <c r="AEJ234" s="12"/>
      <c r="AEK234" s="12"/>
      <c r="AEL234" s="12"/>
      <c r="AEM234" s="12"/>
      <c r="AEN234" s="12"/>
      <c r="AEO234" s="12"/>
      <c r="AEP234" s="12"/>
      <c r="AEQ234" s="12"/>
      <c r="AER234" s="12"/>
      <c r="AES234" s="12"/>
      <c r="AET234" s="12"/>
      <c r="AEU234" s="12"/>
      <c r="AEV234" s="12"/>
      <c r="AEW234" s="12"/>
      <c r="AEX234" s="12"/>
      <c r="AEY234" s="12"/>
      <c r="AEZ234" s="12"/>
      <c r="AFA234" s="12"/>
      <c r="AFB234" s="12"/>
      <c r="AFC234" s="12"/>
      <c r="AFD234" s="12"/>
      <c r="AFE234" s="12"/>
      <c r="AFF234" s="12"/>
      <c r="AFG234" s="12"/>
      <c r="AFH234" s="12"/>
      <c r="AFI234" s="12"/>
      <c r="AFJ234" s="12"/>
      <c r="AFK234" s="12"/>
      <c r="AFL234" s="12"/>
      <c r="AFM234" s="12"/>
      <c r="AFN234" s="12"/>
      <c r="AFO234" s="12"/>
      <c r="AFP234" s="12"/>
      <c r="AFQ234" s="12"/>
      <c r="AFR234" s="12"/>
      <c r="AFS234" s="12"/>
      <c r="AFT234" s="12"/>
      <c r="AFU234" s="12"/>
      <c r="AFV234" s="12"/>
      <c r="AFW234" s="12"/>
      <c r="AFX234" s="12"/>
      <c r="AFY234" s="12"/>
      <c r="AFZ234" s="12"/>
      <c r="AGA234" s="12"/>
      <c r="AGB234" s="12"/>
      <c r="AGC234" s="12"/>
      <c r="AGD234" s="12"/>
      <c r="AGE234" s="12"/>
      <c r="AGF234" s="12"/>
      <c r="AGG234" s="12"/>
      <c r="AGH234" s="12"/>
      <c r="AGI234" s="12"/>
      <c r="AGJ234" s="12"/>
      <c r="AGK234" s="12"/>
      <c r="AGL234" s="12"/>
      <c r="AGM234" s="12"/>
      <c r="AGN234" s="12"/>
      <c r="AGO234" s="12"/>
      <c r="AGP234" s="12"/>
      <c r="AGQ234" s="12"/>
      <c r="AGR234" s="12"/>
      <c r="AGS234" s="12"/>
      <c r="AGT234" s="12"/>
      <c r="AGU234" s="12"/>
      <c r="AGV234" s="12"/>
      <c r="AGW234" s="12"/>
      <c r="AGX234" s="12"/>
      <c r="AGY234" s="12"/>
      <c r="AGZ234" s="12"/>
      <c r="AHA234" s="12"/>
      <c r="AHB234" s="12"/>
      <c r="AHC234" s="12"/>
      <c r="AHD234" s="12"/>
      <c r="AHE234" s="12"/>
      <c r="AHF234" s="12"/>
      <c r="AHG234" s="12"/>
      <c r="AHH234" s="12"/>
      <c r="AHI234" s="12"/>
      <c r="AHJ234" s="12"/>
      <c r="AHK234" s="12"/>
      <c r="AHL234" s="12"/>
      <c r="AHM234" s="12"/>
      <c r="AHN234" s="12"/>
      <c r="AHO234" s="12"/>
      <c r="AHP234" s="12"/>
      <c r="AHQ234" s="12"/>
      <c r="AHR234" s="12"/>
      <c r="AHS234" s="12"/>
      <c r="AHT234" s="12"/>
      <c r="AHU234" s="12"/>
      <c r="AHV234" s="12"/>
      <c r="AHW234" s="12"/>
      <c r="AHX234" s="12"/>
      <c r="AHY234" s="12"/>
      <c r="AHZ234" s="12"/>
      <c r="AIA234" s="12"/>
      <c r="AIB234" s="12"/>
      <c r="AIC234" s="12"/>
      <c r="AID234" s="12"/>
      <c r="AIE234" s="12"/>
      <c r="AIF234" s="12"/>
      <c r="AIG234" s="12"/>
      <c r="AIH234" s="12"/>
      <c r="AII234" s="12"/>
      <c r="AIJ234" s="12"/>
      <c r="AIK234" s="12"/>
      <c r="AIL234" s="12"/>
      <c r="AIM234" s="12"/>
      <c r="AIN234" s="12"/>
      <c r="AIO234" s="12"/>
      <c r="AIP234" s="12"/>
      <c r="AIQ234" s="12"/>
      <c r="AIR234" s="12"/>
      <c r="AIS234" s="12"/>
      <c r="AIT234" s="12"/>
      <c r="AIU234" s="12"/>
      <c r="AIV234" s="12"/>
      <c r="AIW234" s="12"/>
      <c r="AIX234" s="12"/>
      <c r="AIY234" s="12"/>
      <c r="AIZ234" s="12"/>
      <c r="AJA234" s="12"/>
      <c r="AJB234" s="12"/>
      <c r="AJC234" s="12"/>
      <c r="AJD234" s="12"/>
      <c r="AJE234" s="12"/>
      <c r="AJF234" s="12"/>
      <c r="AJG234" s="12"/>
      <c r="AJH234" s="12"/>
      <c r="AJI234" s="12"/>
      <c r="AJJ234" s="12"/>
      <c r="AJK234" s="12"/>
      <c r="AJL234" s="12"/>
      <c r="AJM234" s="12"/>
      <c r="AJN234" s="12"/>
      <c r="AJO234" s="12"/>
      <c r="AJP234" s="12"/>
      <c r="AJQ234" s="12"/>
      <c r="AJR234" s="12"/>
      <c r="AJS234" s="12"/>
      <c r="AJT234" s="12"/>
      <c r="AJU234" s="12"/>
      <c r="AJV234" s="12"/>
      <c r="AJW234" s="12"/>
      <c r="AJX234" s="12"/>
      <c r="AJY234" s="12"/>
      <c r="AJZ234" s="12"/>
      <c r="AKA234" s="12"/>
      <c r="AKB234" s="12"/>
      <c r="AKC234" s="12"/>
      <c r="AKD234" s="12"/>
      <c r="AKE234" s="12"/>
      <c r="AKF234" s="12"/>
      <c r="AKG234" s="12"/>
      <c r="AKH234" s="12"/>
      <c r="AKI234" s="12"/>
      <c r="AKJ234" s="12"/>
      <c r="AKK234" s="12"/>
      <c r="AKL234" s="12"/>
      <c r="AKM234" s="12"/>
      <c r="AKN234" s="12"/>
      <c r="AKO234" s="12"/>
      <c r="AKP234" s="12"/>
      <c r="AKQ234" s="12"/>
      <c r="AKR234" s="12"/>
      <c r="AKS234" s="12"/>
      <c r="AKT234" s="12"/>
      <c r="AKU234" s="12"/>
      <c r="AKV234" s="12"/>
      <c r="AKW234" s="12"/>
      <c r="AKX234" s="12"/>
      <c r="AKY234" s="12"/>
      <c r="AKZ234" s="12"/>
      <c r="ALA234" s="12"/>
      <c r="ALB234" s="12"/>
      <c r="ALC234" s="12"/>
      <c r="ALD234" s="12"/>
      <c r="ALE234" s="12"/>
      <c r="ALF234" s="12"/>
      <c r="ALG234" s="12"/>
      <c r="ALH234" s="12"/>
      <c r="ALI234" s="12"/>
      <c r="ALJ234" s="12"/>
      <c r="ALK234" s="12"/>
      <c r="ALL234" s="12"/>
      <c r="ALM234" s="12"/>
      <c r="ALN234" s="12"/>
      <c r="ALO234" s="12"/>
      <c r="ALP234" s="12"/>
      <c r="ALQ234" s="12"/>
      <c r="ALR234" s="12"/>
      <c r="ALS234" s="12"/>
      <c r="ALT234" s="12"/>
      <c r="ALU234" s="12"/>
      <c r="ALV234" s="12"/>
      <c r="ALW234" s="12"/>
      <c r="ALX234" s="12"/>
      <c r="ALY234" s="12"/>
      <c r="ALZ234" s="12"/>
      <c r="AMA234" s="12"/>
      <c r="AMB234" s="12"/>
      <c r="AMC234" s="12"/>
      <c r="AMD234" s="12"/>
      <c r="AME234" s="12"/>
      <c r="AMF234" s="12"/>
      <c r="AMG234" s="12"/>
      <c r="AMH234" s="12"/>
      <c r="AMI234" s="12"/>
    </row>
    <row r="235" spans="1:1023" s="13" customFormat="1" x14ac:dyDescent="0.2">
      <c r="A235" s="12"/>
      <c r="B235" s="93" t="s">
        <v>344</v>
      </c>
      <c r="C235" s="72" t="s">
        <v>169</v>
      </c>
      <c r="D235" s="148" t="s">
        <v>346</v>
      </c>
      <c r="E235" s="171" t="s">
        <v>343</v>
      </c>
      <c r="F235" s="37">
        <v>3.49</v>
      </c>
      <c r="G235" s="205" t="s">
        <v>138</v>
      </c>
      <c r="H235" s="37">
        <v>364.1</v>
      </c>
      <c r="I235" s="279">
        <v>13.81</v>
      </c>
      <c r="J235" s="6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J235" s="12"/>
      <c r="AK235" s="12"/>
      <c r="AL235" s="12"/>
      <c r="AM235" s="12"/>
      <c r="AN235" s="12"/>
      <c r="AO235" s="12"/>
      <c r="AP235" s="12"/>
      <c r="AQ235" s="12"/>
      <c r="AR235" s="12"/>
      <c r="AS235" s="12"/>
      <c r="AT235" s="12"/>
      <c r="AU235" s="12"/>
      <c r="AV235" s="12"/>
      <c r="AW235" s="12"/>
      <c r="AX235" s="12"/>
      <c r="AY235" s="12"/>
      <c r="AZ235" s="12"/>
      <c r="BA235" s="12"/>
      <c r="BB235" s="12"/>
      <c r="BC235" s="12"/>
      <c r="BD235" s="12"/>
      <c r="BE235" s="12"/>
      <c r="BF235" s="12"/>
      <c r="BG235" s="12"/>
      <c r="BH235" s="12"/>
      <c r="BI235" s="12"/>
      <c r="BJ235" s="12"/>
      <c r="BK235" s="12"/>
      <c r="BL235" s="12"/>
      <c r="BM235" s="12"/>
      <c r="BN235" s="12"/>
      <c r="BO235" s="12"/>
      <c r="BP235" s="12"/>
      <c r="BQ235" s="12"/>
      <c r="BR235" s="12"/>
      <c r="BS235" s="12"/>
      <c r="BT235" s="12"/>
      <c r="BU235" s="12"/>
      <c r="BV235" s="12"/>
      <c r="BW235" s="12"/>
      <c r="BX235" s="12"/>
      <c r="BY235" s="12"/>
      <c r="BZ235" s="12"/>
      <c r="CA235" s="12"/>
      <c r="CB235" s="12"/>
      <c r="CC235" s="12"/>
      <c r="CD235" s="12"/>
      <c r="CE235" s="12"/>
      <c r="CF235" s="12"/>
      <c r="CG235" s="12"/>
      <c r="CH235" s="12"/>
      <c r="CI235" s="12"/>
      <c r="CJ235" s="12"/>
      <c r="CK235" s="12"/>
      <c r="CL235" s="12"/>
      <c r="CM235" s="12"/>
      <c r="CN235" s="12"/>
      <c r="CO235" s="12"/>
      <c r="CP235" s="12"/>
      <c r="CQ235" s="12"/>
      <c r="CR235" s="12"/>
      <c r="CS235" s="12"/>
      <c r="CT235" s="12"/>
      <c r="CU235" s="12"/>
      <c r="CV235" s="12"/>
      <c r="CW235" s="12"/>
      <c r="CX235" s="12"/>
      <c r="CY235" s="12"/>
      <c r="CZ235" s="12"/>
      <c r="DA235" s="12"/>
      <c r="DB235" s="12"/>
      <c r="DC235" s="12"/>
      <c r="DD235" s="12"/>
      <c r="DE235" s="12"/>
      <c r="DF235" s="12"/>
      <c r="DG235" s="12"/>
      <c r="DH235" s="12"/>
      <c r="DI235" s="12"/>
      <c r="DJ235" s="12"/>
      <c r="DK235" s="12"/>
      <c r="DL235" s="12"/>
      <c r="DM235" s="12"/>
      <c r="DN235" s="12"/>
      <c r="DO235" s="12"/>
      <c r="DP235" s="12"/>
      <c r="DQ235" s="12"/>
      <c r="DR235" s="12"/>
      <c r="DS235" s="12"/>
      <c r="DT235" s="12"/>
      <c r="DU235" s="12"/>
      <c r="DV235" s="12"/>
      <c r="DW235" s="12"/>
      <c r="DX235" s="12"/>
      <c r="DY235" s="12"/>
      <c r="DZ235" s="12"/>
      <c r="EA235" s="12"/>
      <c r="EB235" s="12"/>
      <c r="EC235" s="12"/>
      <c r="ED235" s="12"/>
      <c r="EE235" s="12"/>
      <c r="EF235" s="12"/>
      <c r="EG235" s="12"/>
      <c r="EH235" s="12"/>
      <c r="EI235" s="12"/>
      <c r="EJ235" s="12"/>
      <c r="EK235" s="12"/>
      <c r="EL235" s="12"/>
      <c r="EM235" s="12"/>
      <c r="EN235" s="12"/>
      <c r="EO235" s="12"/>
      <c r="EP235" s="12"/>
      <c r="EQ235" s="12"/>
      <c r="ER235" s="12"/>
      <c r="ES235" s="12"/>
      <c r="ET235" s="12"/>
      <c r="EU235" s="12"/>
      <c r="EV235" s="12"/>
      <c r="EW235" s="12"/>
      <c r="EX235" s="12"/>
      <c r="EY235" s="12"/>
      <c r="EZ235" s="12"/>
      <c r="FA235" s="12"/>
      <c r="FB235" s="12"/>
      <c r="FC235" s="12"/>
      <c r="FD235" s="12"/>
      <c r="FE235" s="12"/>
      <c r="FF235" s="12"/>
      <c r="FG235" s="12"/>
      <c r="FH235" s="12"/>
      <c r="FI235" s="12"/>
      <c r="FJ235" s="12"/>
      <c r="FK235" s="12"/>
      <c r="FL235" s="12"/>
      <c r="FM235" s="12"/>
      <c r="FN235" s="12"/>
      <c r="FO235" s="12"/>
      <c r="FP235" s="12"/>
      <c r="FQ235" s="12"/>
      <c r="FR235" s="12"/>
      <c r="FS235" s="12"/>
      <c r="FT235" s="12"/>
      <c r="FU235" s="12"/>
      <c r="FV235" s="12"/>
      <c r="FW235" s="12"/>
      <c r="FX235" s="12"/>
      <c r="FY235" s="12"/>
      <c r="FZ235" s="12"/>
      <c r="GA235" s="12"/>
      <c r="GB235" s="12"/>
      <c r="GC235" s="12"/>
      <c r="GD235" s="12"/>
      <c r="GE235" s="12"/>
      <c r="GF235" s="12"/>
      <c r="GG235" s="12"/>
      <c r="GH235" s="12"/>
      <c r="GI235" s="12"/>
      <c r="GJ235" s="12"/>
      <c r="GK235" s="12"/>
      <c r="GL235" s="12"/>
      <c r="GM235" s="12"/>
      <c r="GN235" s="12"/>
      <c r="GO235" s="12"/>
      <c r="GP235" s="12"/>
      <c r="GQ235" s="12"/>
      <c r="GR235" s="12"/>
      <c r="GS235" s="12"/>
      <c r="GT235" s="12"/>
      <c r="GU235" s="12"/>
      <c r="GV235" s="12"/>
      <c r="GW235" s="12"/>
      <c r="GX235" s="12"/>
      <c r="GY235" s="12"/>
      <c r="GZ235" s="12"/>
      <c r="HA235" s="12"/>
      <c r="HB235" s="12"/>
      <c r="HC235" s="12"/>
      <c r="HD235" s="12"/>
      <c r="HE235" s="12"/>
      <c r="HF235" s="12"/>
      <c r="HG235" s="12"/>
      <c r="HH235" s="12"/>
      <c r="HI235" s="12"/>
      <c r="HJ235" s="12"/>
      <c r="HK235" s="12"/>
      <c r="HL235" s="12"/>
      <c r="HM235" s="12"/>
      <c r="HN235" s="12"/>
      <c r="HO235" s="12"/>
      <c r="HP235" s="12"/>
      <c r="HQ235" s="12"/>
      <c r="HR235" s="12"/>
      <c r="HS235" s="12"/>
      <c r="HT235" s="12"/>
      <c r="HU235" s="12"/>
      <c r="HV235" s="12"/>
      <c r="HW235" s="12"/>
      <c r="HX235" s="12"/>
      <c r="HY235" s="12"/>
      <c r="HZ235" s="12"/>
      <c r="IA235" s="12"/>
      <c r="IB235" s="12"/>
      <c r="IC235" s="12"/>
      <c r="ID235" s="12"/>
      <c r="IE235" s="12"/>
      <c r="IF235" s="12"/>
      <c r="IG235" s="12"/>
      <c r="IH235" s="12"/>
      <c r="II235" s="12"/>
      <c r="IJ235" s="12"/>
      <c r="IK235" s="12"/>
      <c r="IL235" s="12"/>
      <c r="IM235" s="12"/>
      <c r="IN235" s="12"/>
      <c r="IO235" s="12"/>
      <c r="IP235" s="12"/>
      <c r="IQ235" s="12"/>
      <c r="IR235" s="12"/>
      <c r="IS235" s="12"/>
      <c r="IT235" s="12"/>
      <c r="IU235" s="12"/>
      <c r="IV235" s="12"/>
      <c r="IW235" s="12"/>
      <c r="IX235" s="12"/>
      <c r="IY235" s="12"/>
      <c r="IZ235" s="12"/>
      <c r="JA235" s="12"/>
      <c r="JB235" s="12"/>
      <c r="JC235" s="12"/>
      <c r="JD235" s="12"/>
      <c r="JE235" s="12"/>
      <c r="JF235" s="12"/>
      <c r="JG235" s="12"/>
      <c r="JH235" s="12"/>
      <c r="JI235" s="12"/>
      <c r="JJ235" s="12"/>
      <c r="JK235" s="12"/>
      <c r="JL235" s="12"/>
      <c r="JM235" s="12"/>
      <c r="JN235" s="12"/>
      <c r="JO235" s="12"/>
      <c r="JP235" s="12"/>
      <c r="JQ235" s="12"/>
      <c r="JR235" s="12"/>
      <c r="JS235" s="12"/>
      <c r="JT235" s="12"/>
      <c r="JU235" s="12"/>
      <c r="JV235" s="12"/>
      <c r="JW235" s="12"/>
      <c r="JX235" s="12"/>
      <c r="JY235" s="12"/>
      <c r="JZ235" s="12"/>
      <c r="KA235" s="12"/>
      <c r="KB235" s="12"/>
      <c r="KC235" s="12"/>
      <c r="KD235" s="12"/>
      <c r="KE235" s="12"/>
      <c r="KF235" s="12"/>
      <c r="KG235" s="12"/>
      <c r="KH235" s="12"/>
      <c r="KI235" s="12"/>
      <c r="KJ235" s="12"/>
      <c r="KK235" s="12"/>
      <c r="KL235" s="12"/>
      <c r="KM235" s="12"/>
      <c r="KN235" s="12"/>
      <c r="KO235" s="12"/>
      <c r="KP235" s="12"/>
      <c r="KQ235" s="12"/>
      <c r="KR235" s="12"/>
      <c r="KS235" s="12"/>
      <c r="KT235" s="12"/>
      <c r="KU235" s="12"/>
      <c r="KV235" s="12"/>
      <c r="KW235" s="12"/>
      <c r="KX235" s="12"/>
      <c r="KY235" s="12"/>
      <c r="KZ235" s="12"/>
      <c r="LA235" s="12"/>
      <c r="LB235" s="12"/>
      <c r="LC235" s="12"/>
      <c r="LD235" s="12"/>
      <c r="LE235" s="12"/>
      <c r="LF235" s="12"/>
      <c r="LG235" s="12"/>
      <c r="LH235" s="12"/>
      <c r="LI235" s="12"/>
      <c r="LJ235" s="12"/>
      <c r="LK235" s="12"/>
      <c r="LL235" s="12"/>
      <c r="LM235" s="12"/>
      <c r="LN235" s="12"/>
      <c r="LO235" s="12"/>
      <c r="LP235" s="12"/>
      <c r="LQ235" s="12"/>
      <c r="LR235" s="12"/>
      <c r="LS235" s="12"/>
      <c r="LT235" s="12"/>
      <c r="LU235" s="12"/>
      <c r="LV235" s="12"/>
      <c r="LW235" s="12"/>
      <c r="LX235" s="12"/>
      <c r="LY235" s="12"/>
      <c r="LZ235" s="12"/>
      <c r="MA235" s="12"/>
      <c r="MB235" s="12"/>
      <c r="MC235" s="12"/>
      <c r="MD235" s="12"/>
      <c r="ME235" s="12"/>
      <c r="MF235" s="12"/>
      <c r="MG235" s="12"/>
      <c r="MH235" s="12"/>
      <c r="MI235" s="12"/>
      <c r="MJ235" s="12"/>
      <c r="MK235" s="12"/>
      <c r="ML235" s="12"/>
      <c r="MM235" s="12"/>
      <c r="MN235" s="12"/>
      <c r="MO235" s="12"/>
      <c r="MP235" s="12"/>
      <c r="MQ235" s="12"/>
      <c r="MR235" s="12"/>
      <c r="MS235" s="12"/>
      <c r="MT235" s="12"/>
      <c r="MU235" s="12"/>
      <c r="MV235" s="12"/>
      <c r="MW235" s="12"/>
      <c r="MX235" s="12"/>
      <c r="MY235" s="12"/>
      <c r="MZ235" s="12"/>
      <c r="NA235" s="12"/>
      <c r="NB235" s="12"/>
      <c r="NC235" s="12"/>
      <c r="ND235" s="12"/>
      <c r="NE235" s="12"/>
      <c r="NF235" s="12"/>
      <c r="NG235" s="12"/>
      <c r="NH235" s="12"/>
      <c r="NI235" s="12"/>
      <c r="NJ235" s="12"/>
      <c r="NK235" s="12"/>
      <c r="NL235" s="12"/>
      <c r="NM235" s="12"/>
      <c r="NN235" s="12"/>
      <c r="NO235" s="12"/>
      <c r="NP235" s="12"/>
      <c r="NQ235" s="12"/>
      <c r="NR235" s="12"/>
      <c r="NS235" s="12"/>
      <c r="NT235" s="12"/>
      <c r="NU235" s="12"/>
      <c r="NV235" s="12"/>
      <c r="NW235" s="12"/>
      <c r="NX235" s="12"/>
      <c r="NY235" s="12"/>
      <c r="NZ235" s="12"/>
      <c r="OA235" s="12"/>
      <c r="OB235" s="12"/>
      <c r="OC235" s="12"/>
      <c r="OD235" s="12"/>
      <c r="OE235" s="12"/>
      <c r="OF235" s="12"/>
      <c r="OG235" s="12"/>
      <c r="OH235" s="12"/>
      <c r="OI235" s="12"/>
      <c r="OJ235" s="12"/>
      <c r="OK235" s="12"/>
      <c r="OL235" s="12"/>
      <c r="OM235" s="12"/>
      <c r="ON235" s="12"/>
      <c r="OO235" s="12"/>
      <c r="OP235" s="12"/>
      <c r="OQ235" s="12"/>
      <c r="OR235" s="12"/>
      <c r="OS235" s="12"/>
      <c r="OT235" s="12"/>
      <c r="OU235" s="12"/>
      <c r="OV235" s="12"/>
      <c r="OW235" s="12"/>
      <c r="OX235" s="12"/>
      <c r="OY235" s="12"/>
      <c r="OZ235" s="12"/>
      <c r="PA235" s="12"/>
      <c r="PB235" s="12"/>
      <c r="PC235" s="12"/>
      <c r="PD235" s="12"/>
      <c r="PE235" s="12"/>
      <c r="PF235" s="12"/>
      <c r="PG235" s="12"/>
      <c r="PH235" s="12"/>
      <c r="PI235" s="12"/>
      <c r="PJ235" s="12"/>
      <c r="PK235" s="12"/>
      <c r="PL235" s="12"/>
      <c r="PM235" s="12"/>
      <c r="PN235" s="12"/>
      <c r="PO235" s="12"/>
      <c r="PP235" s="12"/>
      <c r="PQ235" s="12"/>
      <c r="PR235" s="12"/>
      <c r="PS235" s="12"/>
      <c r="PT235" s="12"/>
      <c r="PU235" s="12"/>
      <c r="PV235" s="12"/>
      <c r="PW235" s="12"/>
      <c r="PX235" s="12"/>
      <c r="PY235" s="12"/>
      <c r="PZ235" s="12"/>
      <c r="QA235" s="12"/>
      <c r="QB235" s="12"/>
      <c r="QC235" s="12"/>
      <c r="QD235" s="12"/>
      <c r="QE235" s="12"/>
      <c r="QF235" s="12"/>
      <c r="QG235" s="12"/>
      <c r="QH235" s="12"/>
      <c r="QI235" s="12"/>
      <c r="QJ235" s="12"/>
      <c r="QK235" s="12"/>
      <c r="QL235" s="12"/>
      <c r="QM235" s="12"/>
      <c r="QN235" s="12"/>
      <c r="QO235" s="12"/>
      <c r="QP235" s="12"/>
      <c r="QQ235" s="12"/>
      <c r="QR235" s="12"/>
      <c r="QS235" s="12"/>
      <c r="QT235" s="12"/>
      <c r="QU235" s="12"/>
      <c r="QV235" s="12"/>
      <c r="QW235" s="12"/>
      <c r="QX235" s="12"/>
      <c r="QY235" s="12"/>
      <c r="QZ235" s="12"/>
      <c r="RA235" s="12"/>
      <c r="RB235" s="12"/>
      <c r="RC235" s="12"/>
      <c r="RD235" s="12"/>
      <c r="RE235" s="12"/>
      <c r="RF235" s="12"/>
      <c r="RG235" s="12"/>
      <c r="RH235" s="12"/>
      <c r="RI235" s="12"/>
      <c r="RJ235" s="12"/>
      <c r="RK235" s="12"/>
      <c r="RL235" s="12"/>
      <c r="RM235" s="12"/>
      <c r="RN235" s="12"/>
      <c r="RO235" s="12"/>
      <c r="RP235" s="12"/>
      <c r="RQ235" s="12"/>
      <c r="RR235" s="12"/>
      <c r="RS235" s="12"/>
      <c r="RT235" s="12"/>
      <c r="RU235" s="12"/>
      <c r="RV235" s="12"/>
      <c r="RW235" s="12"/>
      <c r="RX235" s="12"/>
      <c r="RY235" s="12"/>
      <c r="RZ235" s="12"/>
      <c r="SA235" s="12"/>
      <c r="SB235" s="12"/>
      <c r="SC235" s="12"/>
      <c r="SD235" s="12"/>
      <c r="SE235" s="12"/>
      <c r="SF235" s="12"/>
      <c r="SG235" s="12"/>
      <c r="SH235" s="12"/>
      <c r="SI235" s="12"/>
      <c r="SJ235" s="12"/>
      <c r="SK235" s="12"/>
      <c r="SL235" s="12"/>
      <c r="SM235" s="12"/>
      <c r="SN235" s="12"/>
      <c r="SO235" s="12"/>
      <c r="SP235" s="12"/>
      <c r="SQ235" s="12"/>
      <c r="SR235" s="12"/>
      <c r="SS235" s="12"/>
      <c r="ST235" s="12"/>
      <c r="SU235" s="12"/>
      <c r="SV235" s="12"/>
      <c r="SW235" s="12"/>
      <c r="SX235" s="12"/>
      <c r="SY235" s="12"/>
      <c r="SZ235" s="12"/>
      <c r="TA235" s="12"/>
      <c r="TB235" s="12"/>
      <c r="TC235" s="12"/>
      <c r="TD235" s="12"/>
      <c r="TE235" s="12"/>
      <c r="TF235" s="12"/>
      <c r="TG235" s="12"/>
      <c r="TH235" s="12"/>
      <c r="TI235" s="12"/>
      <c r="TJ235" s="12"/>
      <c r="TK235" s="12"/>
      <c r="TL235" s="12"/>
      <c r="TM235" s="12"/>
      <c r="TN235" s="12"/>
      <c r="TO235" s="12"/>
      <c r="TP235" s="12"/>
      <c r="TQ235" s="12"/>
      <c r="TR235" s="12"/>
      <c r="TS235" s="12"/>
      <c r="TT235" s="12"/>
      <c r="TU235" s="12"/>
      <c r="TV235" s="12"/>
      <c r="TW235" s="12"/>
      <c r="TX235" s="12"/>
      <c r="TY235" s="12"/>
      <c r="TZ235" s="12"/>
      <c r="UA235" s="12"/>
      <c r="UB235" s="12"/>
      <c r="UC235" s="12"/>
      <c r="UD235" s="12"/>
      <c r="UE235" s="12"/>
      <c r="UF235" s="12"/>
      <c r="UG235" s="12"/>
      <c r="UH235" s="12"/>
      <c r="UI235" s="12"/>
      <c r="UJ235" s="12"/>
      <c r="UK235" s="12"/>
      <c r="UL235" s="12"/>
      <c r="UM235" s="12"/>
      <c r="UN235" s="12"/>
      <c r="UO235" s="12"/>
      <c r="UP235" s="12"/>
      <c r="UQ235" s="12"/>
      <c r="UR235" s="12"/>
      <c r="US235" s="12"/>
      <c r="UT235" s="12"/>
      <c r="UU235" s="12"/>
      <c r="UV235" s="12"/>
      <c r="UW235" s="12"/>
      <c r="UX235" s="12"/>
      <c r="UY235" s="12"/>
      <c r="UZ235" s="12"/>
      <c r="VA235" s="12"/>
      <c r="VB235" s="12"/>
      <c r="VC235" s="12"/>
      <c r="VD235" s="12"/>
      <c r="VE235" s="12"/>
      <c r="VF235" s="12"/>
      <c r="VG235" s="12"/>
      <c r="VH235" s="12"/>
      <c r="VI235" s="12"/>
      <c r="VJ235" s="12"/>
      <c r="VK235" s="12"/>
      <c r="VL235" s="12"/>
      <c r="VM235" s="12"/>
      <c r="VN235" s="12"/>
      <c r="VO235" s="12"/>
      <c r="VP235" s="12"/>
      <c r="VQ235" s="12"/>
      <c r="VR235" s="12"/>
      <c r="VS235" s="12"/>
      <c r="VT235" s="12"/>
      <c r="VU235" s="12"/>
      <c r="VV235" s="12"/>
      <c r="VW235" s="12"/>
      <c r="VX235" s="12"/>
      <c r="VY235" s="12"/>
      <c r="VZ235" s="12"/>
      <c r="WA235" s="12"/>
      <c r="WB235" s="12"/>
      <c r="WC235" s="12"/>
      <c r="WD235" s="12"/>
      <c r="WE235" s="12"/>
      <c r="WF235" s="12"/>
      <c r="WG235" s="12"/>
      <c r="WH235" s="12"/>
      <c r="WI235" s="12"/>
      <c r="WJ235" s="12"/>
      <c r="WK235" s="12"/>
      <c r="WL235" s="12"/>
      <c r="WM235" s="12"/>
      <c r="WN235" s="12"/>
      <c r="WO235" s="12"/>
      <c r="WP235" s="12"/>
      <c r="WQ235" s="12"/>
      <c r="WR235" s="12"/>
      <c r="WS235" s="12"/>
      <c r="WT235" s="12"/>
      <c r="WU235" s="12"/>
      <c r="WV235" s="12"/>
      <c r="WW235" s="12"/>
      <c r="WX235" s="12"/>
      <c r="WY235" s="12"/>
      <c r="WZ235" s="12"/>
      <c r="XA235" s="12"/>
      <c r="XB235" s="12"/>
      <c r="XC235" s="12"/>
      <c r="XD235" s="12"/>
      <c r="XE235" s="12"/>
      <c r="XF235" s="12"/>
      <c r="XG235" s="12"/>
      <c r="XH235" s="12"/>
      <c r="XI235" s="12"/>
      <c r="XJ235" s="12"/>
      <c r="XK235" s="12"/>
      <c r="XL235" s="12"/>
      <c r="XM235" s="12"/>
      <c r="XN235" s="12"/>
      <c r="XO235" s="12"/>
      <c r="XP235" s="12"/>
      <c r="XQ235" s="12"/>
      <c r="XR235" s="12"/>
      <c r="XS235" s="12"/>
      <c r="XT235" s="12"/>
      <c r="XU235" s="12"/>
      <c r="XV235" s="12"/>
      <c r="XW235" s="12"/>
      <c r="XX235" s="12"/>
      <c r="XY235" s="12"/>
      <c r="XZ235" s="12"/>
      <c r="YA235" s="12"/>
      <c r="YB235" s="12"/>
      <c r="YC235" s="12"/>
      <c r="YD235" s="12"/>
      <c r="YE235" s="12"/>
      <c r="YF235" s="12"/>
      <c r="YG235" s="12"/>
      <c r="YH235" s="12"/>
      <c r="YI235" s="12"/>
      <c r="YJ235" s="12"/>
      <c r="YK235" s="12"/>
      <c r="YL235" s="12"/>
      <c r="YM235" s="12"/>
      <c r="YN235" s="12"/>
      <c r="YO235" s="12"/>
      <c r="YP235" s="12"/>
      <c r="YQ235" s="12"/>
      <c r="YR235" s="12"/>
      <c r="YS235" s="12"/>
      <c r="YT235" s="12"/>
      <c r="YU235" s="12"/>
      <c r="YV235" s="12"/>
      <c r="YW235" s="12"/>
      <c r="YX235" s="12"/>
      <c r="YY235" s="12"/>
      <c r="YZ235" s="12"/>
      <c r="ZA235" s="12"/>
      <c r="ZB235" s="12"/>
      <c r="ZC235" s="12"/>
      <c r="ZD235" s="12"/>
      <c r="ZE235" s="12"/>
      <c r="ZF235" s="12"/>
      <c r="ZG235" s="12"/>
      <c r="ZH235" s="12"/>
      <c r="ZI235" s="12"/>
      <c r="ZJ235" s="12"/>
      <c r="ZK235" s="12"/>
      <c r="ZL235" s="12"/>
      <c r="ZM235" s="12"/>
      <c r="ZN235" s="12"/>
      <c r="ZO235" s="12"/>
      <c r="ZP235" s="12"/>
      <c r="ZQ235" s="12"/>
      <c r="ZR235" s="12"/>
      <c r="ZS235" s="12"/>
      <c r="ZT235" s="12"/>
      <c r="ZU235" s="12"/>
      <c r="ZV235" s="12"/>
      <c r="ZW235" s="12"/>
      <c r="ZX235" s="12"/>
      <c r="ZY235" s="12"/>
      <c r="ZZ235" s="12"/>
      <c r="AAA235" s="12"/>
      <c r="AAB235" s="12"/>
      <c r="AAC235" s="12"/>
      <c r="AAD235" s="12"/>
      <c r="AAE235" s="12"/>
      <c r="AAF235" s="12"/>
      <c r="AAG235" s="12"/>
      <c r="AAH235" s="12"/>
      <c r="AAI235" s="12"/>
      <c r="AAJ235" s="12"/>
      <c r="AAK235" s="12"/>
      <c r="AAL235" s="12"/>
      <c r="AAM235" s="12"/>
      <c r="AAN235" s="12"/>
      <c r="AAO235" s="12"/>
      <c r="AAP235" s="12"/>
      <c r="AAQ235" s="12"/>
      <c r="AAR235" s="12"/>
      <c r="AAS235" s="12"/>
      <c r="AAT235" s="12"/>
      <c r="AAU235" s="12"/>
      <c r="AAV235" s="12"/>
      <c r="AAW235" s="12"/>
      <c r="AAX235" s="12"/>
      <c r="AAY235" s="12"/>
      <c r="AAZ235" s="12"/>
      <c r="ABA235" s="12"/>
      <c r="ABB235" s="12"/>
      <c r="ABC235" s="12"/>
      <c r="ABD235" s="12"/>
      <c r="ABE235" s="12"/>
      <c r="ABF235" s="12"/>
      <c r="ABG235" s="12"/>
      <c r="ABH235" s="12"/>
      <c r="ABI235" s="12"/>
      <c r="ABJ235" s="12"/>
      <c r="ABK235" s="12"/>
      <c r="ABL235" s="12"/>
      <c r="ABM235" s="12"/>
      <c r="ABN235" s="12"/>
      <c r="ABO235" s="12"/>
      <c r="ABP235" s="12"/>
      <c r="ABQ235" s="12"/>
      <c r="ABR235" s="12"/>
      <c r="ABS235" s="12"/>
      <c r="ABT235" s="12"/>
      <c r="ABU235" s="12"/>
      <c r="ABV235" s="12"/>
      <c r="ABW235" s="12"/>
      <c r="ABX235" s="12"/>
      <c r="ABY235" s="12"/>
      <c r="ABZ235" s="12"/>
      <c r="ACA235" s="12"/>
      <c r="ACB235" s="12"/>
      <c r="ACC235" s="12"/>
      <c r="ACD235" s="12"/>
      <c r="ACE235" s="12"/>
      <c r="ACF235" s="12"/>
      <c r="ACG235" s="12"/>
      <c r="ACH235" s="12"/>
      <c r="ACI235" s="12"/>
      <c r="ACJ235" s="12"/>
      <c r="ACK235" s="12"/>
      <c r="ACL235" s="12"/>
      <c r="ACM235" s="12"/>
      <c r="ACN235" s="12"/>
      <c r="ACO235" s="12"/>
      <c r="ACP235" s="12"/>
      <c r="ACQ235" s="12"/>
      <c r="ACR235" s="12"/>
      <c r="ACS235" s="12"/>
      <c r="ACT235" s="12"/>
      <c r="ACU235" s="12"/>
      <c r="ACV235" s="12"/>
      <c r="ACW235" s="12"/>
      <c r="ACX235" s="12"/>
      <c r="ACY235" s="12"/>
      <c r="ACZ235" s="12"/>
      <c r="ADA235" s="12"/>
      <c r="ADB235" s="12"/>
      <c r="ADC235" s="12"/>
      <c r="ADD235" s="12"/>
      <c r="ADE235" s="12"/>
      <c r="ADF235" s="12"/>
      <c r="ADG235" s="12"/>
      <c r="ADH235" s="12"/>
      <c r="ADI235" s="12"/>
      <c r="ADJ235" s="12"/>
      <c r="ADK235" s="12"/>
      <c r="ADL235" s="12"/>
      <c r="ADM235" s="12"/>
      <c r="ADN235" s="12"/>
      <c r="ADO235" s="12"/>
      <c r="ADP235" s="12"/>
      <c r="ADQ235" s="12"/>
      <c r="ADR235" s="12"/>
      <c r="ADS235" s="12"/>
      <c r="ADT235" s="12"/>
      <c r="ADU235" s="12"/>
      <c r="ADV235" s="12"/>
      <c r="ADW235" s="12"/>
      <c r="ADX235" s="12"/>
      <c r="ADY235" s="12"/>
      <c r="ADZ235" s="12"/>
      <c r="AEA235" s="12"/>
      <c r="AEB235" s="12"/>
      <c r="AEC235" s="12"/>
      <c r="AED235" s="12"/>
      <c r="AEE235" s="12"/>
      <c r="AEF235" s="12"/>
      <c r="AEG235" s="12"/>
      <c r="AEH235" s="12"/>
      <c r="AEI235" s="12"/>
      <c r="AEJ235" s="12"/>
      <c r="AEK235" s="12"/>
      <c r="AEL235" s="12"/>
      <c r="AEM235" s="12"/>
      <c r="AEN235" s="12"/>
      <c r="AEO235" s="12"/>
      <c r="AEP235" s="12"/>
      <c r="AEQ235" s="12"/>
      <c r="AER235" s="12"/>
      <c r="AES235" s="12"/>
      <c r="AET235" s="12"/>
      <c r="AEU235" s="12"/>
      <c r="AEV235" s="12"/>
      <c r="AEW235" s="12"/>
      <c r="AEX235" s="12"/>
      <c r="AEY235" s="12"/>
      <c r="AEZ235" s="12"/>
      <c r="AFA235" s="12"/>
      <c r="AFB235" s="12"/>
      <c r="AFC235" s="12"/>
      <c r="AFD235" s="12"/>
      <c r="AFE235" s="12"/>
      <c r="AFF235" s="12"/>
      <c r="AFG235" s="12"/>
      <c r="AFH235" s="12"/>
      <c r="AFI235" s="12"/>
      <c r="AFJ235" s="12"/>
      <c r="AFK235" s="12"/>
      <c r="AFL235" s="12"/>
      <c r="AFM235" s="12"/>
      <c r="AFN235" s="12"/>
      <c r="AFO235" s="12"/>
      <c r="AFP235" s="12"/>
      <c r="AFQ235" s="12"/>
      <c r="AFR235" s="12"/>
      <c r="AFS235" s="12"/>
      <c r="AFT235" s="12"/>
      <c r="AFU235" s="12"/>
      <c r="AFV235" s="12"/>
      <c r="AFW235" s="12"/>
      <c r="AFX235" s="12"/>
      <c r="AFY235" s="12"/>
      <c r="AFZ235" s="12"/>
      <c r="AGA235" s="12"/>
      <c r="AGB235" s="12"/>
      <c r="AGC235" s="12"/>
      <c r="AGD235" s="12"/>
      <c r="AGE235" s="12"/>
      <c r="AGF235" s="12"/>
      <c r="AGG235" s="12"/>
      <c r="AGH235" s="12"/>
      <c r="AGI235" s="12"/>
      <c r="AGJ235" s="12"/>
      <c r="AGK235" s="12"/>
      <c r="AGL235" s="12"/>
      <c r="AGM235" s="12"/>
      <c r="AGN235" s="12"/>
      <c r="AGO235" s="12"/>
      <c r="AGP235" s="12"/>
      <c r="AGQ235" s="12"/>
      <c r="AGR235" s="12"/>
      <c r="AGS235" s="12"/>
      <c r="AGT235" s="12"/>
      <c r="AGU235" s="12"/>
      <c r="AGV235" s="12"/>
      <c r="AGW235" s="12"/>
      <c r="AGX235" s="12"/>
      <c r="AGY235" s="12"/>
      <c r="AGZ235" s="12"/>
      <c r="AHA235" s="12"/>
      <c r="AHB235" s="12"/>
      <c r="AHC235" s="12"/>
      <c r="AHD235" s="12"/>
      <c r="AHE235" s="12"/>
      <c r="AHF235" s="12"/>
      <c r="AHG235" s="12"/>
      <c r="AHH235" s="12"/>
      <c r="AHI235" s="12"/>
      <c r="AHJ235" s="12"/>
      <c r="AHK235" s="12"/>
      <c r="AHL235" s="12"/>
      <c r="AHM235" s="12"/>
      <c r="AHN235" s="12"/>
      <c r="AHO235" s="12"/>
      <c r="AHP235" s="12"/>
      <c r="AHQ235" s="12"/>
      <c r="AHR235" s="12"/>
      <c r="AHS235" s="12"/>
      <c r="AHT235" s="12"/>
      <c r="AHU235" s="12"/>
      <c r="AHV235" s="12"/>
      <c r="AHW235" s="12"/>
      <c r="AHX235" s="12"/>
      <c r="AHY235" s="12"/>
      <c r="AHZ235" s="12"/>
      <c r="AIA235" s="12"/>
      <c r="AIB235" s="12"/>
      <c r="AIC235" s="12"/>
      <c r="AID235" s="12"/>
      <c r="AIE235" s="12"/>
      <c r="AIF235" s="12"/>
      <c r="AIG235" s="12"/>
      <c r="AIH235" s="12"/>
      <c r="AII235" s="12"/>
      <c r="AIJ235" s="12"/>
      <c r="AIK235" s="12"/>
      <c r="AIL235" s="12"/>
      <c r="AIM235" s="12"/>
      <c r="AIN235" s="12"/>
      <c r="AIO235" s="12"/>
      <c r="AIP235" s="12"/>
      <c r="AIQ235" s="12"/>
      <c r="AIR235" s="12"/>
      <c r="AIS235" s="12"/>
      <c r="AIT235" s="12"/>
      <c r="AIU235" s="12"/>
      <c r="AIV235" s="12"/>
      <c r="AIW235" s="12"/>
      <c r="AIX235" s="12"/>
      <c r="AIY235" s="12"/>
      <c r="AIZ235" s="12"/>
      <c r="AJA235" s="12"/>
      <c r="AJB235" s="12"/>
      <c r="AJC235" s="12"/>
      <c r="AJD235" s="12"/>
      <c r="AJE235" s="12"/>
      <c r="AJF235" s="12"/>
      <c r="AJG235" s="12"/>
      <c r="AJH235" s="12"/>
      <c r="AJI235" s="12"/>
      <c r="AJJ235" s="12"/>
      <c r="AJK235" s="12"/>
      <c r="AJL235" s="12"/>
      <c r="AJM235" s="12"/>
      <c r="AJN235" s="12"/>
      <c r="AJO235" s="12"/>
      <c r="AJP235" s="12"/>
      <c r="AJQ235" s="12"/>
      <c r="AJR235" s="12"/>
      <c r="AJS235" s="12"/>
      <c r="AJT235" s="12"/>
      <c r="AJU235" s="12"/>
      <c r="AJV235" s="12"/>
      <c r="AJW235" s="12"/>
      <c r="AJX235" s="12"/>
      <c r="AJY235" s="12"/>
      <c r="AJZ235" s="12"/>
      <c r="AKA235" s="12"/>
      <c r="AKB235" s="12"/>
      <c r="AKC235" s="12"/>
      <c r="AKD235" s="12"/>
      <c r="AKE235" s="12"/>
      <c r="AKF235" s="12"/>
      <c r="AKG235" s="12"/>
      <c r="AKH235" s="12"/>
      <c r="AKI235" s="12"/>
      <c r="AKJ235" s="12"/>
      <c r="AKK235" s="12"/>
      <c r="AKL235" s="12"/>
      <c r="AKM235" s="12"/>
      <c r="AKN235" s="12"/>
      <c r="AKO235" s="12"/>
      <c r="AKP235" s="12"/>
      <c r="AKQ235" s="12"/>
      <c r="AKR235" s="12"/>
      <c r="AKS235" s="12"/>
      <c r="AKT235" s="12"/>
      <c r="AKU235" s="12"/>
      <c r="AKV235" s="12"/>
      <c r="AKW235" s="12"/>
      <c r="AKX235" s="12"/>
      <c r="AKY235" s="12"/>
      <c r="AKZ235" s="12"/>
      <c r="ALA235" s="12"/>
      <c r="ALB235" s="12"/>
      <c r="ALC235" s="12"/>
      <c r="ALD235" s="12"/>
      <c r="ALE235" s="12"/>
      <c r="ALF235" s="12"/>
      <c r="ALG235" s="12"/>
      <c r="ALH235" s="12"/>
      <c r="ALI235" s="12"/>
      <c r="ALJ235" s="12"/>
      <c r="ALK235" s="12"/>
      <c r="ALL235" s="12"/>
      <c r="ALM235" s="12"/>
      <c r="ALN235" s="12"/>
      <c r="ALO235" s="12"/>
      <c r="ALP235" s="12"/>
      <c r="ALQ235" s="12"/>
      <c r="ALR235" s="12"/>
      <c r="ALS235" s="12"/>
      <c r="ALT235" s="12"/>
      <c r="ALU235" s="12"/>
      <c r="ALV235" s="12"/>
      <c r="ALW235" s="12"/>
      <c r="ALX235" s="12"/>
      <c r="ALY235" s="12"/>
      <c r="ALZ235" s="12"/>
      <c r="AMA235" s="12"/>
      <c r="AMB235" s="12"/>
      <c r="AMC235" s="12"/>
      <c r="AMD235" s="12"/>
      <c r="AME235" s="12"/>
      <c r="AMF235" s="12"/>
      <c r="AMG235" s="12"/>
      <c r="AMH235" s="12"/>
      <c r="AMI235" s="12"/>
    </row>
    <row r="236" spans="1:1023" s="13" customFormat="1" x14ac:dyDescent="0.2">
      <c r="A236" s="12"/>
      <c r="B236" s="93"/>
      <c r="C236" s="79"/>
      <c r="D236" s="100"/>
      <c r="E236" s="171"/>
      <c r="F236" s="37"/>
      <c r="G236" s="205"/>
      <c r="H236" s="37">
        <f>SUM(F235*H235)</f>
        <v>1270.7090000000001</v>
      </c>
      <c r="I236" s="283">
        <f>SUM(F235*I235)</f>
        <v>48.196900000000007</v>
      </c>
      <c r="J236" s="62">
        <f>SUM(H236:I236)</f>
        <v>1318.9059</v>
      </c>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c r="AH236" s="12"/>
      <c r="AI236" s="12"/>
      <c r="AJ236" s="12"/>
      <c r="AK236" s="12"/>
      <c r="AL236" s="12"/>
      <c r="AM236" s="12"/>
      <c r="AN236" s="12"/>
      <c r="AO236" s="12"/>
      <c r="AP236" s="12"/>
      <c r="AQ236" s="12"/>
      <c r="AR236" s="12"/>
      <c r="AS236" s="12"/>
      <c r="AT236" s="12"/>
      <c r="AU236" s="12"/>
      <c r="AV236" s="12"/>
      <c r="AW236" s="12"/>
      <c r="AX236" s="12"/>
      <c r="AY236" s="12"/>
      <c r="AZ236" s="12"/>
      <c r="BA236" s="12"/>
      <c r="BB236" s="12"/>
      <c r="BC236" s="12"/>
      <c r="BD236" s="12"/>
      <c r="BE236" s="12"/>
      <c r="BF236" s="12"/>
      <c r="BG236" s="12"/>
      <c r="BH236" s="12"/>
      <c r="BI236" s="12"/>
      <c r="BJ236" s="12"/>
      <c r="BK236" s="12"/>
      <c r="BL236" s="12"/>
      <c r="BM236" s="12"/>
      <c r="BN236" s="12"/>
      <c r="BO236" s="12"/>
      <c r="BP236" s="12"/>
      <c r="BQ236" s="12"/>
      <c r="BR236" s="12"/>
      <c r="BS236" s="12"/>
      <c r="BT236" s="12"/>
      <c r="BU236" s="12"/>
      <c r="BV236" s="12"/>
      <c r="BW236" s="12"/>
      <c r="BX236" s="12"/>
      <c r="BY236" s="12"/>
      <c r="BZ236" s="12"/>
      <c r="CA236" s="12"/>
      <c r="CB236" s="12"/>
      <c r="CC236" s="12"/>
      <c r="CD236" s="12"/>
      <c r="CE236" s="12"/>
      <c r="CF236" s="12"/>
      <c r="CG236" s="12"/>
      <c r="CH236" s="12"/>
      <c r="CI236" s="12"/>
      <c r="CJ236" s="12"/>
      <c r="CK236" s="12"/>
      <c r="CL236" s="12"/>
      <c r="CM236" s="12"/>
      <c r="CN236" s="12"/>
      <c r="CO236" s="12"/>
      <c r="CP236" s="12"/>
      <c r="CQ236" s="12"/>
      <c r="CR236" s="12"/>
      <c r="CS236" s="12"/>
      <c r="CT236" s="12"/>
      <c r="CU236" s="12"/>
      <c r="CV236" s="12"/>
      <c r="CW236" s="12"/>
      <c r="CX236" s="12"/>
      <c r="CY236" s="12"/>
      <c r="CZ236" s="12"/>
      <c r="DA236" s="12"/>
      <c r="DB236" s="12"/>
      <c r="DC236" s="12"/>
      <c r="DD236" s="12"/>
      <c r="DE236" s="12"/>
      <c r="DF236" s="12"/>
      <c r="DG236" s="12"/>
      <c r="DH236" s="12"/>
      <c r="DI236" s="12"/>
      <c r="DJ236" s="12"/>
      <c r="DK236" s="12"/>
      <c r="DL236" s="12"/>
      <c r="DM236" s="12"/>
      <c r="DN236" s="12"/>
      <c r="DO236" s="12"/>
      <c r="DP236" s="12"/>
      <c r="DQ236" s="12"/>
      <c r="DR236" s="12"/>
      <c r="DS236" s="12"/>
      <c r="DT236" s="12"/>
      <c r="DU236" s="12"/>
      <c r="DV236" s="12"/>
      <c r="DW236" s="12"/>
      <c r="DX236" s="12"/>
      <c r="DY236" s="12"/>
      <c r="DZ236" s="12"/>
      <c r="EA236" s="12"/>
      <c r="EB236" s="12"/>
      <c r="EC236" s="12"/>
      <c r="ED236" s="12"/>
      <c r="EE236" s="12"/>
      <c r="EF236" s="12"/>
      <c r="EG236" s="12"/>
      <c r="EH236" s="12"/>
      <c r="EI236" s="12"/>
      <c r="EJ236" s="12"/>
      <c r="EK236" s="12"/>
      <c r="EL236" s="12"/>
      <c r="EM236" s="12"/>
      <c r="EN236" s="12"/>
      <c r="EO236" s="12"/>
      <c r="EP236" s="12"/>
      <c r="EQ236" s="12"/>
      <c r="ER236" s="12"/>
      <c r="ES236" s="12"/>
      <c r="ET236" s="12"/>
      <c r="EU236" s="12"/>
      <c r="EV236" s="12"/>
      <c r="EW236" s="12"/>
      <c r="EX236" s="12"/>
      <c r="EY236" s="12"/>
      <c r="EZ236" s="12"/>
      <c r="FA236" s="12"/>
      <c r="FB236" s="12"/>
      <c r="FC236" s="12"/>
      <c r="FD236" s="12"/>
      <c r="FE236" s="12"/>
      <c r="FF236" s="12"/>
      <c r="FG236" s="12"/>
      <c r="FH236" s="12"/>
      <c r="FI236" s="12"/>
      <c r="FJ236" s="12"/>
      <c r="FK236" s="12"/>
      <c r="FL236" s="12"/>
      <c r="FM236" s="12"/>
      <c r="FN236" s="12"/>
      <c r="FO236" s="12"/>
      <c r="FP236" s="12"/>
      <c r="FQ236" s="12"/>
      <c r="FR236" s="12"/>
      <c r="FS236" s="12"/>
      <c r="FT236" s="12"/>
      <c r="FU236" s="12"/>
      <c r="FV236" s="12"/>
      <c r="FW236" s="12"/>
      <c r="FX236" s="12"/>
      <c r="FY236" s="12"/>
      <c r="FZ236" s="12"/>
      <c r="GA236" s="12"/>
      <c r="GB236" s="12"/>
      <c r="GC236" s="12"/>
      <c r="GD236" s="12"/>
      <c r="GE236" s="12"/>
      <c r="GF236" s="12"/>
      <c r="GG236" s="12"/>
      <c r="GH236" s="12"/>
      <c r="GI236" s="12"/>
      <c r="GJ236" s="12"/>
      <c r="GK236" s="12"/>
      <c r="GL236" s="12"/>
      <c r="GM236" s="12"/>
      <c r="GN236" s="12"/>
      <c r="GO236" s="12"/>
      <c r="GP236" s="12"/>
      <c r="GQ236" s="12"/>
      <c r="GR236" s="12"/>
      <c r="GS236" s="12"/>
      <c r="GT236" s="12"/>
      <c r="GU236" s="12"/>
      <c r="GV236" s="12"/>
      <c r="GW236" s="12"/>
      <c r="GX236" s="12"/>
      <c r="GY236" s="12"/>
      <c r="GZ236" s="12"/>
      <c r="HA236" s="12"/>
      <c r="HB236" s="12"/>
      <c r="HC236" s="12"/>
      <c r="HD236" s="12"/>
      <c r="HE236" s="12"/>
      <c r="HF236" s="12"/>
      <c r="HG236" s="12"/>
      <c r="HH236" s="12"/>
      <c r="HI236" s="12"/>
      <c r="HJ236" s="12"/>
      <c r="HK236" s="12"/>
      <c r="HL236" s="12"/>
      <c r="HM236" s="12"/>
      <c r="HN236" s="12"/>
      <c r="HO236" s="12"/>
      <c r="HP236" s="12"/>
      <c r="HQ236" s="12"/>
      <c r="HR236" s="12"/>
      <c r="HS236" s="12"/>
      <c r="HT236" s="12"/>
      <c r="HU236" s="12"/>
      <c r="HV236" s="12"/>
      <c r="HW236" s="12"/>
      <c r="HX236" s="12"/>
      <c r="HY236" s="12"/>
      <c r="HZ236" s="12"/>
      <c r="IA236" s="12"/>
      <c r="IB236" s="12"/>
      <c r="IC236" s="12"/>
      <c r="ID236" s="12"/>
      <c r="IE236" s="12"/>
      <c r="IF236" s="12"/>
      <c r="IG236" s="12"/>
      <c r="IH236" s="12"/>
      <c r="II236" s="12"/>
      <c r="IJ236" s="12"/>
      <c r="IK236" s="12"/>
      <c r="IL236" s="12"/>
      <c r="IM236" s="12"/>
      <c r="IN236" s="12"/>
      <c r="IO236" s="12"/>
      <c r="IP236" s="12"/>
      <c r="IQ236" s="12"/>
      <c r="IR236" s="12"/>
      <c r="IS236" s="12"/>
      <c r="IT236" s="12"/>
      <c r="IU236" s="12"/>
      <c r="IV236" s="12"/>
      <c r="IW236" s="12"/>
      <c r="IX236" s="12"/>
      <c r="IY236" s="12"/>
      <c r="IZ236" s="12"/>
      <c r="JA236" s="12"/>
      <c r="JB236" s="12"/>
      <c r="JC236" s="12"/>
      <c r="JD236" s="12"/>
      <c r="JE236" s="12"/>
      <c r="JF236" s="12"/>
      <c r="JG236" s="12"/>
      <c r="JH236" s="12"/>
      <c r="JI236" s="12"/>
      <c r="JJ236" s="12"/>
      <c r="JK236" s="12"/>
      <c r="JL236" s="12"/>
      <c r="JM236" s="12"/>
      <c r="JN236" s="12"/>
      <c r="JO236" s="12"/>
      <c r="JP236" s="12"/>
      <c r="JQ236" s="12"/>
      <c r="JR236" s="12"/>
      <c r="JS236" s="12"/>
      <c r="JT236" s="12"/>
      <c r="JU236" s="12"/>
      <c r="JV236" s="12"/>
      <c r="JW236" s="12"/>
      <c r="JX236" s="12"/>
      <c r="JY236" s="12"/>
      <c r="JZ236" s="12"/>
      <c r="KA236" s="12"/>
      <c r="KB236" s="12"/>
      <c r="KC236" s="12"/>
      <c r="KD236" s="12"/>
      <c r="KE236" s="12"/>
      <c r="KF236" s="12"/>
      <c r="KG236" s="12"/>
      <c r="KH236" s="12"/>
      <c r="KI236" s="12"/>
      <c r="KJ236" s="12"/>
      <c r="KK236" s="12"/>
      <c r="KL236" s="12"/>
      <c r="KM236" s="12"/>
      <c r="KN236" s="12"/>
      <c r="KO236" s="12"/>
      <c r="KP236" s="12"/>
      <c r="KQ236" s="12"/>
      <c r="KR236" s="12"/>
      <c r="KS236" s="12"/>
      <c r="KT236" s="12"/>
      <c r="KU236" s="12"/>
      <c r="KV236" s="12"/>
      <c r="KW236" s="12"/>
      <c r="KX236" s="12"/>
      <c r="KY236" s="12"/>
      <c r="KZ236" s="12"/>
      <c r="LA236" s="12"/>
      <c r="LB236" s="12"/>
      <c r="LC236" s="12"/>
      <c r="LD236" s="12"/>
      <c r="LE236" s="12"/>
      <c r="LF236" s="12"/>
      <c r="LG236" s="12"/>
      <c r="LH236" s="12"/>
      <c r="LI236" s="12"/>
      <c r="LJ236" s="12"/>
      <c r="LK236" s="12"/>
      <c r="LL236" s="12"/>
      <c r="LM236" s="12"/>
      <c r="LN236" s="12"/>
      <c r="LO236" s="12"/>
      <c r="LP236" s="12"/>
      <c r="LQ236" s="12"/>
      <c r="LR236" s="12"/>
      <c r="LS236" s="12"/>
      <c r="LT236" s="12"/>
      <c r="LU236" s="12"/>
      <c r="LV236" s="12"/>
      <c r="LW236" s="12"/>
      <c r="LX236" s="12"/>
      <c r="LY236" s="12"/>
      <c r="LZ236" s="12"/>
      <c r="MA236" s="12"/>
      <c r="MB236" s="12"/>
      <c r="MC236" s="12"/>
      <c r="MD236" s="12"/>
      <c r="ME236" s="12"/>
      <c r="MF236" s="12"/>
      <c r="MG236" s="12"/>
      <c r="MH236" s="12"/>
      <c r="MI236" s="12"/>
      <c r="MJ236" s="12"/>
      <c r="MK236" s="12"/>
      <c r="ML236" s="12"/>
      <c r="MM236" s="12"/>
      <c r="MN236" s="12"/>
      <c r="MO236" s="12"/>
      <c r="MP236" s="12"/>
      <c r="MQ236" s="12"/>
      <c r="MR236" s="12"/>
      <c r="MS236" s="12"/>
      <c r="MT236" s="12"/>
      <c r="MU236" s="12"/>
      <c r="MV236" s="12"/>
      <c r="MW236" s="12"/>
      <c r="MX236" s="12"/>
      <c r="MY236" s="12"/>
      <c r="MZ236" s="12"/>
      <c r="NA236" s="12"/>
      <c r="NB236" s="12"/>
      <c r="NC236" s="12"/>
      <c r="ND236" s="12"/>
      <c r="NE236" s="12"/>
      <c r="NF236" s="12"/>
      <c r="NG236" s="12"/>
      <c r="NH236" s="12"/>
      <c r="NI236" s="12"/>
      <c r="NJ236" s="12"/>
      <c r="NK236" s="12"/>
      <c r="NL236" s="12"/>
      <c r="NM236" s="12"/>
      <c r="NN236" s="12"/>
      <c r="NO236" s="12"/>
      <c r="NP236" s="12"/>
      <c r="NQ236" s="12"/>
      <c r="NR236" s="12"/>
      <c r="NS236" s="12"/>
      <c r="NT236" s="12"/>
      <c r="NU236" s="12"/>
      <c r="NV236" s="12"/>
      <c r="NW236" s="12"/>
      <c r="NX236" s="12"/>
      <c r="NY236" s="12"/>
      <c r="NZ236" s="12"/>
      <c r="OA236" s="12"/>
      <c r="OB236" s="12"/>
      <c r="OC236" s="12"/>
      <c r="OD236" s="12"/>
      <c r="OE236" s="12"/>
      <c r="OF236" s="12"/>
      <c r="OG236" s="12"/>
      <c r="OH236" s="12"/>
      <c r="OI236" s="12"/>
      <c r="OJ236" s="12"/>
      <c r="OK236" s="12"/>
      <c r="OL236" s="12"/>
      <c r="OM236" s="12"/>
      <c r="ON236" s="12"/>
      <c r="OO236" s="12"/>
      <c r="OP236" s="12"/>
      <c r="OQ236" s="12"/>
      <c r="OR236" s="12"/>
      <c r="OS236" s="12"/>
      <c r="OT236" s="12"/>
      <c r="OU236" s="12"/>
      <c r="OV236" s="12"/>
      <c r="OW236" s="12"/>
      <c r="OX236" s="12"/>
      <c r="OY236" s="12"/>
      <c r="OZ236" s="12"/>
      <c r="PA236" s="12"/>
      <c r="PB236" s="12"/>
      <c r="PC236" s="12"/>
      <c r="PD236" s="12"/>
      <c r="PE236" s="12"/>
      <c r="PF236" s="12"/>
      <c r="PG236" s="12"/>
      <c r="PH236" s="12"/>
      <c r="PI236" s="12"/>
      <c r="PJ236" s="12"/>
      <c r="PK236" s="12"/>
      <c r="PL236" s="12"/>
      <c r="PM236" s="12"/>
      <c r="PN236" s="12"/>
      <c r="PO236" s="12"/>
      <c r="PP236" s="12"/>
      <c r="PQ236" s="12"/>
      <c r="PR236" s="12"/>
      <c r="PS236" s="12"/>
      <c r="PT236" s="12"/>
      <c r="PU236" s="12"/>
      <c r="PV236" s="12"/>
      <c r="PW236" s="12"/>
      <c r="PX236" s="12"/>
      <c r="PY236" s="12"/>
      <c r="PZ236" s="12"/>
      <c r="QA236" s="12"/>
      <c r="QB236" s="12"/>
      <c r="QC236" s="12"/>
      <c r="QD236" s="12"/>
      <c r="QE236" s="12"/>
      <c r="QF236" s="12"/>
      <c r="QG236" s="12"/>
      <c r="QH236" s="12"/>
      <c r="QI236" s="12"/>
      <c r="QJ236" s="12"/>
      <c r="QK236" s="12"/>
      <c r="QL236" s="12"/>
      <c r="QM236" s="12"/>
      <c r="QN236" s="12"/>
      <c r="QO236" s="12"/>
      <c r="QP236" s="12"/>
      <c r="QQ236" s="12"/>
      <c r="QR236" s="12"/>
      <c r="QS236" s="12"/>
      <c r="QT236" s="12"/>
      <c r="QU236" s="12"/>
      <c r="QV236" s="12"/>
      <c r="QW236" s="12"/>
      <c r="QX236" s="12"/>
      <c r="QY236" s="12"/>
      <c r="QZ236" s="12"/>
      <c r="RA236" s="12"/>
      <c r="RB236" s="12"/>
      <c r="RC236" s="12"/>
      <c r="RD236" s="12"/>
      <c r="RE236" s="12"/>
      <c r="RF236" s="12"/>
      <c r="RG236" s="12"/>
      <c r="RH236" s="12"/>
      <c r="RI236" s="12"/>
      <c r="RJ236" s="12"/>
      <c r="RK236" s="12"/>
      <c r="RL236" s="12"/>
      <c r="RM236" s="12"/>
      <c r="RN236" s="12"/>
      <c r="RO236" s="12"/>
      <c r="RP236" s="12"/>
      <c r="RQ236" s="12"/>
      <c r="RR236" s="12"/>
      <c r="RS236" s="12"/>
      <c r="RT236" s="12"/>
      <c r="RU236" s="12"/>
      <c r="RV236" s="12"/>
      <c r="RW236" s="12"/>
      <c r="RX236" s="12"/>
      <c r="RY236" s="12"/>
      <c r="RZ236" s="12"/>
      <c r="SA236" s="12"/>
      <c r="SB236" s="12"/>
      <c r="SC236" s="12"/>
      <c r="SD236" s="12"/>
      <c r="SE236" s="12"/>
      <c r="SF236" s="12"/>
      <c r="SG236" s="12"/>
      <c r="SH236" s="12"/>
      <c r="SI236" s="12"/>
      <c r="SJ236" s="12"/>
      <c r="SK236" s="12"/>
      <c r="SL236" s="12"/>
      <c r="SM236" s="12"/>
      <c r="SN236" s="12"/>
      <c r="SO236" s="12"/>
      <c r="SP236" s="12"/>
      <c r="SQ236" s="12"/>
      <c r="SR236" s="12"/>
      <c r="SS236" s="12"/>
      <c r="ST236" s="12"/>
      <c r="SU236" s="12"/>
      <c r="SV236" s="12"/>
      <c r="SW236" s="12"/>
      <c r="SX236" s="12"/>
      <c r="SY236" s="12"/>
      <c r="SZ236" s="12"/>
      <c r="TA236" s="12"/>
      <c r="TB236" s="12"/>
      <c r="TC236" s="12"/>
      <c r="TD236" s="12"/>
      <c r="TE236" s="12"/>
      <c r="TF236" s="12"/>
      <c r="TG236" s="12"/>
      <c r="TH236" s="12"/>
      <c r="TI236" s="12"/>
      <c r="TJ236" s="12"/>
      <c r="TK236" s="12"/>
      <c r="TL236" s="12"/>
      <c r="TM236" s="12"/>
      <c r="TN236" s="12"/>
      <c r="TO236" s="12"/>
      <c r="TP236" s="12"/>
      <c r="TQ236" s="12"/>
      <c r="TR236" s="12"/>
      <c r="TS236" s="12"/>
      <c r="TT236" s="12"/>
      <c r="TU236" s="12"/>
      <c r="TV236" s="12"/>
      <c r="TW236" s="12"/>
      <c r="TX236" s="12"/>
      <c r="TY236" s="12"/>
      <c r="TZ236" s="12"/>
      <c r="UA236" s="12"/>
      <c r="UB236" s="12"/>
      <c r="UC236" s="12"/>
      <c r="UD236" s="12"/>
      <c r="UE236" s="12"/>
      <c r="UF236" s="12"/>
      <c r="UG236" s="12"/>
      <c r="UH236" s="12"/>
      <c r="UI236" s="12"/>
      <c r="UJ236" s="12"/>
      <c r="UK236" s="12"/>
      <c r="UL236" s="12"/>
      <c r="UM236" s="12"/>
      <c r="UN236" s="12"/>
      <c r="UO236" s="12"/>
      <c r="UP236" s="12"/>
      <c r="UQ236" s="12"/>
      <c r="UR236" s="12"/>
      <c r="US236" s="12"/>
      <c r="UT236" s="12"/>
      <c r="UU236" s="12"/>
      <c r="UV236" s="12"/>
      <c r="UW236" s="12"/>
      <c r="UX236" s="12"/>
      <c r="UY236" s="12"/>
      <c r="UZ236" s="12"/>
      <c r="VA236" s="12"/>
      <c r="VB236" s="12"/>
      <c r="VC236" s="12"/>
      <c r="VD236" s="12"/>
      <c r="VE236" s="12"/>
      <c r="VF236" s="12"/>
      <c r="VG236" s="12"/>
      <c r="VH236" s="12"/>
      <c r="VI236" s="12"/>
      <c r="VJ236" s="12"/>
      <c r="VK236" s="12"/>
      <c r="VL236" s="12"/>
      <c r="VM236" s="12"/>
      <c r="VN236" s="12"/>
      <c r="VO236" s="12"/>
      <c r="VP236" s="12"/>
      <c r="VQ236" s="12"/>
      <c r="VR236" s="12"/>
      <c r="VS236" s="12"/>
      <c r="VT236" s="12"/>
      <c r="VU236" s="12"/>
      <c r="VV236" s="12"/>
      <c r="VW236" s="12"/>
      <c r="VX236" s="12"/>
      <c r="VY236" s="12"/>
      <c r="VZ236" s="12"/>
      <c r="WA236" s="12"/>
      <c r="WB236" s="12"/>
      <c r="WC236" s="12"/>
      <c r="WD236" s="12"/>
      <c r="WE236" s="12"/>
      <c r="WF236" s="12"/>
      <c r="WG236" s="12"/>
      <c r="WH236" s="12"/>
      <c r="WI236" s="12"/>
      <c r="WJ236" s="12"/>
      <c r="WK236" s="12"/>
      <c r="WL236" s="12"/>
      <c r="WM236" s="12"/>
      <c r="WN236" s="12"/>
      <c r="WO236" s="12"/>
      <c r="WP236" s="12"/>
      <c r="WQ236" s="12"/>
      <c r="WR236" s="12"/>
      <c r="WS236" s="12"/>
      <c r="WT236" s="12"/>
      <c r="WU236" s="12"/>
      <c r="WV236" s="12"/>
      <c r="WW236" s="12"/>
      <c r="WX236" s="12"/>
      <c r="WY236" s="12"/>
      <c r="WZ236" s="12"/>
      <c r="XA236" s="12"/>
      <c r="XB236" s="12"/>
      <c r="XC236" s="12"/>
      <c r="XD236" s="12"/>
      <c r="XE236" s="12"/>
      <c r="XF236" s="12"/>
      <c r="XG236" s="12"/>
      <c r="XH236" s="12"/>
      <c r="XI236" s="12"/>
      <c r="XJ236" s="12"/>
      <c r="XK236" s="12"/>
      <c r="XL236" s="12"/>
      <c r="XM236" s="12"/>
      <c r="XN236" s="12"/>
      <c r="XO236" s="12"/>
      <c r="XP236" s="12"/>
      <c r="XQ236" s="12"/>
      <c r="XR236" s="12"/>
      <c r="XS236" s="12"/>
      <c r="XT236" s="12"/>
      <c r="XU236" s="12"/>
      <c r="XV236" s="12"/>
      <c r="XW236" s="12"/>
      <c r="XX236" s="12"/>
      <c r="XY236" s="12"/>
      <c r="XZ236" s="12"/>
      <c r="YA236" s="12"/>
      <c r="YB236" s="12"/>
      <c r="YC236" s="12"/>
      <c r="YD236" s="12"/>
      <c r="YE236" s="12"/>
      <c r="YF236" s="12"/>
      <c r="YG236" s="12"/>
      <c r="YH236" s="12"/>
      <c r="YI236" s="12"/>
      <c r="YJ236" s="12"/>
      <c r="YK236" s="12"/>
      <c r="YL236" s="12"/>
      <c r="YM236" s="12"/>
      <c r="YN236" s="12"/>
      <c r="YO236" s="12"/>
      <c r="YP236" s="12"/>
      <c r="YQ236" s="12"/>
      <c r="YR236" s="12"/>
      <c r="YS236" s="12"/>
      <c r="YT236" s="12"/>
      <c r="YU236" s="12"/>
      <c r="YV236" s="12"/>
      <c r="YW236" s="12"/>
      <c r="YX236" s="12"/>
      <c r="YY236" s="12"/>
      <c r="YZ236" s="12"/>
      <c r="ZA236" s="12"/>
      <c r="ZB236" s="12"/>
      <c r="ZC236" s="12"/>
      <c r="ZD236" s="12"/>
      <c r="ZE236" s="12"/>
      <c r="ZF236" s="12"/>
      <c r="ZG236" s="12"/>
      <c r="ZH236" s="12"/>
      <c r="ZI236" s="12"/>
      <c r="ZJ236" s="12"/>
      <c r="ZK236" s="12"/>
      <c r="ZL236" s="12"/>
      <c r="ZM236" s="12"/>
      <c r="ZN236" s="12"/>
      <c r="ZO236" s="12"/>
      <c r="ZP236" s="12"/>
      <c r="ZQ236" s="12"/>
      <c r="ZR236" s="12"/>
      <c r="ZS236" s="12"/>
      <c r="ZT236" s="12"/>
      <c r="ZU236" s="12"/>
      <c r="ZV236" s="12"/>
      <c r="ZW236" s="12"/>
      <c r="ZX236" s="12"/>
      <c r="ZY236" s="12"/>
      <c r="ZZ236" s="12"/>
      <c r="AAA236" s="12"/>
      <c r="AAB236" s="12"/>
      <c r="AAC236" s="12"/>
      <c r="AAD236" s="12"/>
      <c r="AAE236" s="12"/>
      <c r="AAF236" s="12"/>
      <c r="AAG236" s="12"/>
      <c r="AAH236" s="12"/>
      <c r="AAI236" s="12"/>
      <c r="AAJ236" s="12"/>
      <c r="AAK236" s="12"/>
      <c r="AAL236" s="12"/>
      <c r="AAM236" s="12"/>
      <c r="AAN236" s="12"/>
      <c r="AAO236" s="12"/>
      <c r="AAP236" s="12"/>
      <c r="AAQ236" s="12"/>
      <c r="AAR236" s="12"/>
      <c r="AAS236" s="12"/>
      <c r="AAT236" s="12"/>
      <c r="AAU236" s="12"/>
      <c r="AAV236" s="12"/>
      <c r="AAW236" s="12"/>
      <c r="AAX236" s="12"/>
      <c r="AAY236" s="12"/>
      <c r="AAZ236" s="12"/>
      <c r="ABA236" s="12"/>
      <c r="ABB236" s="12"/>
      <c r="ABC236" s="12"/>
      <c r="ABD236" s="12"/>
      <c r="ABE236" s="12"/>
      <c r="ABF236" s="12"/>
      <c r="ABG236" s="12"/>
      <c r="ABH236" s="12"/>
      <c r="ABI236" s="12"/>
      <c r="ABJ236" s="12"/>
      <c r="ABK236" s="12"/>
      <c r="ABL236" s="12"/>
      <c r="ABM236" s="12"/>
      <c r="ABN236" s="12"/>
      <c r="ABO236" s="12"/>
      <c r="ABP236" s="12"/>
      <c r="ABQ236" s="12"/>
      <c r="ABR236" s="12"/>
      <c r="ABS236" s="12"/>
      <c r="ABT236" s="12"/>
      <c r="ABU236" s="12"/>
      <c r="ABV236" s="12"/>
      <c r="ABW236" s="12"/>
      <c r="ABX236" s="12"/>
      <c r="ABY236" s="12"/>
      <c r="ABZ236" s="12"/>
      <c r="ACA236" s="12"/>
      <c r="ACB236" s="12"/>
      <c r="ACC236" s="12"/>
      <c r="ACD236" s="12"/>
      <c r="ACE236" s="12"/>
      <c r="ACF236" s="12"/>
      <c r="ACG236" s="12"/>
      <c r="ACH236" s="12"/>
      <c r="ACI236" s="12"/>
      <c r="ACJ236" s="12"/>
      <c r="ACK236" s="12"/>
      <c r="ACL236" s="12"/>
      <c r="ACM236" s="12"/>
      <c r="ACN236" s="12"/>
      <c r="ACO236" s="12"/>
      <c r="ACP236" s="12"/>
      <c r="ACQ236" s="12"/>
      <c r="ACR236" s="12"/>
      <c r="ACS236" s="12"/>
      <c r="ACT236" s="12"/>
      <c r="ACU236" s="12"/>
      <c r="ACV236" s="12"/>
      <c r="ACW236" s="12"/>
      <c r="ACX236" s="12"/>
      <c r="ACY236" s="12"/>
      <c r="ACZ236" s="12"/>
      <c r="ADA236" s="12"/>
      <c r="ADB236" s="12"/>
      <c r="ADC236" s="12"/>
      <c r="ADD236" s="12"/>
      <c r="ADE236" s="12"/>
      <c r="ADF236" s="12"/>
      <c r="ADG236" s="12"/>
      <c r="ADH236" s="12"/>
      <c r="ADI236" s="12"/>
      <c r="ADJ236" s="12"/>
      <c r="ADK236" s="12"/>
      <c r="ADL236" s="12"/>
      <c r="ADM236" s="12"/>
      <c r="ADN236" s="12"/>
      <c r="ADO236" s="12"/>
      <c r="ADP236" s="12"/>
      <c r="ADQ236" s="12"/>
      <c r="ADR236" s="12"/>
      <c r="ADS236" s="12"/>
      <c r="ADT236" s="12"/>
      <c r="ADU236" s="12"/>
      <c r="ADV236" s="12"/>
      <c r="ADW236" s="12"/>
      <c r="ADX236" s="12"/>
      <c r="ADY236" s="12"/>
      <c r="ADZ236" s="12"/>
      <c r="AEA236" s="12"/>
      <c r="AEB236" s="12"/>
      <c r="AEC236" s="12"/>
      <c r="AED236" s="12"/>
      <c r="AEE236" s="12"/>
      <c r="AEF236" s="12"/>
      <c r="AEG236" s="12"/>
      <c r="AEH236" s="12"/>
      <c r="AEI236" s="12"/>
      <c r="AEJ236" s="12"/>
      <c r="AEK236" s="12"/>
      <c r="AEL236" s="12"/>
      <c r="AEM236" s="12"/>
      <c r="AEN236" s="12"/>
      <c r="AEO236" s="12"/>
      <c r="AEP236" s="12"/>
      <c r="AEQ236" s="12"/>
      <c r="AER236" s="12"/>
      <c r="AES236" s="12"/>
      <c r="AET236" s="12"/>
      <c r="AEU236" s="12"/>
      <c r="AEV236" s="12"/>
      <c r="AEW236" s="12"/>
      <c r="AEX236" s="12"/>
      <c r="AEY236" s="12"/>
      <c r="AEZ236" s="12"/>
      <c r="AFA236" s="12"/>
      <c r="AFB236" s="12"/>
      <c r="AFC236" s="12"/>
      <c r="AFD236" s="12"/>
      <c r="AFE236" s="12"/>
      <c r="AFF236" s="12"/>
      <c r="AFG236" s="12"/>
      <c r="AFH236" s="12"/>
      <c r="AFI236" s="12"/>
      <c r="AFJ236" s="12"/>
      <c r="AFK236" s="12"/>
      <c r="AFL236" s="12"/>
      <c r="AFM236" s="12"/>
      <c r="AFN236" s="12"/>
      <c r="AFO236" s="12"/>
      <c r="AFP236" s="12"/>
      <c r="AFQ236" s="12"/>
      <c r="AFR236" s="12"/>
      <c r="AFS236" s="12"/>
      <c r="AFT236" s="12"/>
      <c r="AFU236" s="12"/>
      <c r="AFV236" s="12"/>
      <c r="AFW236" s="12"/>
      <c r="AFX236" s="12"/>
      <c r="AFY236" s="12"/>
      <c r="AFZ236" s="12"/>
      <c r="AGA236" s="12"/>
      <c r="AGB236" s="12"/>
      <c r="AGC236" s="12"/>
      <c r="AGD236" s="12"/>
      <c r="AGE236" s="12"/>
      <c r="AGF236" s="12"/>
      <c r="AGG236" s="12"/>
      <c r="AGH236" s="12"/>
      <c r="AGI236" s="12"/>
      <c r="AGJ236" s="12"/>
      <c r="AGK236" s="12"/>
      <c r="AGL236" s="12"/>
      <c r="AGM236" s="12"/>
      <c r="AGN236" s="12"/>
      <c r="AGO236" s="12"/>
      <c r="AGP236" s="12"/>
      <c r="AGQ236" s="12"/>
      <c r="AGR236" s="12"/>
      <c r="AGS236" s="12"/>
      <c r="AGT236" s="12"/>
      <c r="AGU236" s="12"/>
      <c r="AGV236" s="12"/>
      <c r="AGW236" s="12"/>
      <c r="AGX236" s="12"/>
      <c r="AGY236" s="12"/>
      <c r="AGZ236" s="12"/>
      <c r="AHA236" s="12"/>
      <c r="AHB236" s="12"/>
      <c r="AHC236" s="12"/>
      <c r="AHD236" s="12"/>
      <c r="AHE236" s="12"/>
      <c r="AHF236" s="12"/>
      <c r="AHG236" s="12"/>
      <c r="AHH236" s="12"/>
      <c r="AHI236" s="12"/>
      <c r="AHJ236" s="12"/>
      <c r="AHK236" s="12"/>
      <c r="AHL236" s="12"/>
      <c r="AHM236" s="12"/>
      <c r="AHN236" s="12"/>
      <c r="AHO236" s="12"/>
      <c r="AHP236" s="12"/>
      <c r="AHQ236" s="12"/>
      <c r="AHR236" s="12"/>
      <c r="AHS236" s="12"/>
      <c r="AHT236" s="12"/>
      <c r="AHU236" s="12"/>
      <c r="AHV236" s="12"/>
      <c r="AHW236" s="12"/>
      <c r="AHX236" s="12"/>
      <c r="AHY236" s="12"/>
      <c r="AHZ236" s="12"/>
      <c r="AIA236" s="12"/>
      <c r="AIB236" s="12"/>
      <c r="AIC236" s="12"/>
      <c r="AID236" s="12"/>
      <c r="AIE236" s="12"/>
      <c r="AIF236" s="12"/>
      <c r="AIG236" s="12"/>
      <c r="AIH236" s="12"/>
      <c r="AII236" s="12"/>
      <c r="AIJ236" s="12"/>
      <c r="AIK236" s="12"/>
      <c r="AIL236" s="12"/>
      <c r="AIM236" s="12"/>
      <c r="AIN236" s="12"/>
      <c r="AIO236" s="12"/>
      <c r="AIP236" s="12"/>
      <c r="AIQ236" s="12"/>
      <c r="AIR236" s="12"/>
      <c r="AIS236" s="12"/>
      <c r="AIT236" s="12"/>
      <c r="AIU236" s="12"/>
      <c r="AIV236" s="12"/>
      <c r="AIW236" s="12"/>
      <c r="AIX236" s="12"/>
      <c r="AIY236" s="12"/>
      <c r="AIZ236" s="12"/>
      <c r="AJA236" s="12"/>
      <c r="AJB236" s="12"/>
      <c r="AJC236" s="12"/>
      <c r="AJD236" s="12"/>
      <c r="AJE236" s="12"/>
      <c r="AJF236" s="12"/>
      <c r="AJG236" s="12"/>
      <c r="AJH236" s="12"/>
      <c r="AJI236" s="12"/>
      <c r="AJJ236" s="12"/>
      <c r="AJK236" s="12"/>
      <c r="AJL236" s="12"/>
      <c r="AJM236" s="12"/>
      <c r="AJN236" s="12"/>
      <c r="AJO236" s="12"/>
      <c r="AJP236" s="12"/>
      <c r="AJQ236" s="12"/>
      <c r="AJR236" s="12"/>
      <c r="AJS236" s="12"/>
      <c r="AJT236" s="12"/>
      <c r="AJU236" s="12"/>
      <c r="AJV236" s="12"/>
      <c r="AJW236" s="12"/>
      <c r="AJX236" s="12"/>
      <c r="AJY236" s="12"/>
      <c r="AJZ236" s="12"/>
      <c r="AKA236" s="12"/>
      <c r="AKB236" s="12"/>
      <c r="AKC236" s="12"/>
      <c r="AKD236" s="12"/>
      <c r="AKE236" s="12"/>
      <c r="AKF236" s="12"/>
      <c r="AKG236" s="12"/>
      <c r="AKH236" s="12"/>
      <c r="AKI236" s="12"/>
      <c r="AKJ236" s="12"/>
      <c r="AKK236" s="12"/>
      <c r="AKL236" s="12"/>
      <c r="AKM236" s="12"/>
      <c r="AKN236" s="12"/>
      <c r="AKO236" s="12"/>
      <c r="AKP236" s="12"/>
      <c r="AKQ236" s="12"/>
      <c r="AKR236" s="12"/>
      <c r="AKS236" s="12"/>
      <c r="AKT236" s="12"/>
      <c r="AKU236" s="12"/>
      <c r="AKV236" s="12"/>
      <c r="AKW236" s="12"/>
      <c r="AKX236" s="12"/>
      <c r="AKY236" s="12"/>
      <c r="AKZ236" s="12"/>
      <c r="ALA236" s="12"/>
      <c r="ALB236" s="12"/>
      <c r="ALC236" s="12"/>
      <c r="ALD236" s="12"/>
      <c r="ALE236" s="12"/>
      <c r="ALF236" s="12"/>
      <c r="ALG236" s="12"/>
      <c r="ALH236" s="12"/>
      <c r="ALI236" s="12"/>
      <c r="ALJ236" s="12"/>
      <c r="ALK236" s="12"/>
      <c r="ALL236" s="12"/>
      <c r="ALM236" s="12"/>
      <c r="ALN236" s="12"/>
      <c r="ALO236" s="12"/>
      <c r="ALP236" s="12"/>
      <c r="ALQ236" s="12"/>
      <c r="ALR236" s="12"/>
      <c r="ALS236" s="12"/>
      <c r="ALT236" s="12"/>
      <c r="ALU236" s="12"/>
      <c r="ALV236" s="12"/>
      <c r="ALW236" s="12"/>
      <c r="ALX236" s="12"/>
      <c r="ALY236" s="12"/>
      <c r="ALZ236" s="12"/>
      <c r="AMA236" s="12"/>
      <c r="AMB236" s="12"/>
      <c r="AMC236" s="12"/>
      <c r="AMD236" s="12"/>
      <c r="AME236" s="12"/>
      <c r="AMF236" s="12"/>
      <c r="AMG236" s="12"/>
      <c r="AMH236" s="12"/>
      <c r="AMI236" s="12"/>
    </row>
    <row r="237" spans="1:1023" s="13" customFormat="1" x14ac:dyDescent="0.2">
      <c r="A237" s="12"/>
      <c r="B237" s="93"/>
      <c r="C237" s="79"/>
      <c r="D237" s="100"/>
      <c r="E237" s="171"/>
      <c r="F237" s="37"/>
      <c r="G237" s="205"/>
      <c r="H237" s="37"/>
      <c r="I237" s="279"/>
      <c r="J237" s="6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c r="AH237" s="12"/>
      <c r="AI237" s="12"/>
      <c r="AJ237" s="12"/>
      <c r="AK237" s="12"/>
      <c r="AL237" s="12"/>
      <c r="AM237" s="12"/>
      <c r="AN237" s="12"/>
      <c r="AO237" s="12"/>
      <c r="AP237" s="12"/>
      <c r="AQ237" s="12"/>
      <c r="AR237" s="12"/>
      <c r="AS237" s="12"/>
      <c r="AT237" s="12"/>
      <c r="AU237" s="12"/>
      <c r="AV237" s="12"/>
      <c r="AW237" s="12"/>
      <c r="AX237" s="12"/>
      <c r="AY237" s="12"/>
      <c r="AZ237" s="12"/>
      <c r="BA237" s="12"/>
      <c r="BB237" s="12"/>
      <c r="BC237" s="12"/>
      <c r="BD237" s="12"/>
      <c r="BE237" s="12"/>
      <c r="BF237" s="12"/>
      <c r="BG237" s="12"/>
      <c r="BH237" s="12"/>
      <c r="BI237" s="12"/>
      <c r="BJ237" s="12"/>
      <c r="BK237" s="12"/>
      <c r="BL237" s="12"/>
      <c r="BM237" s="12"/>
      <c r="BN237" s="12"/>
      <c r="BO237" s="12"/>
      <c r="BP237" s="12"/>
      <c r="BQ237" s="12"/>
      <c r="BR237" s="12"/>
      <c r="BS237" s="12"/>
      <c r="BT237" s="12"/>
      <c r="BU237" s="12"/>
      <c r="BV237" s="12"/>
      <c r="BW237" s="12"/>
      <c r="BX237" s="12"/>
      <c r="BY237" s="12"/>
      <c r="BZ237" s="12"/>
      <c r="CA237" s="12"/>
      <c r="CB237" s="12"/>
      <c r="CC237" s="12"/>
      <c r="CD237" s="12"/>
      <c r="CE237" s="12"/>
      <c r="CF237" s="12"/>
      <c r="CG237" s="12"/>
      <c r="CH237" s="12"/>
      <c r="CI237" s="12"/>
      <c r="CJ237" s="12"/>
      <c r="CK237" s="12"/>
      <c r="CL237" s="12"/>
      <c r="CM237" s="12"/>
      <c r="CN237" s="12"/>
      <c r="CO237" s="12"/>
      <c r="CP237" s="12"/>
      <c r="CQ237" s="12"/>
      <c r="CR237" s="12"/>
      <c r="CS237" s="12"/>
      <c r="CT237" s="12"/>
      <c r="CU237" s="12"/>
      <c r="CV237" s="12"/>
      <c r="CW237" s="12"/>
      <c r="CX237" s="12"/>
      <c r="CY237" s="12"/>
      <c r="CZ237" s="12"/>
      <c r="DA237" s="12"/>
      <c r="DB237" s="12"/>
      <c r="DC237" s="12"/>
      <c r="DD237" s="12"/>
      <c r="DE237" s="12"/>
      <c r="DF237" s="12"/>
      <c r="DG237" s="12"/>
      <c r="DH237" s="12"/>
      <c r="DI237" s="12"/>
      <c r="DJ237" s="12"/>
      <c r="DK237" s="12"/>
      <c r="DL237" s="12"/>
      <c r="DM237" s="12"/>
      <c r="DN237" s="12"/>
      <c r="DO237" s="12"/>
      <c r="DP237" s="12"/>
      <c r="DQ237" s="12"/>
      <c r="DR237" s="12"/>
      <c r="DS237" s="12"/>
      <c r="DT237" s="12"/>
      <c r="DU237" s="12"/>
      <c r="DV237" s="12"/>
      <c r="DW237" s="12"/>
      <c r="DX237" s="12"/>
      <c r="DY237" s="12"/>
      <c r="DZ237" s="12"/>
      <c r="EA237" s="12"/>
      <c r="EB237" s="12"/>
      <c r="EC237" s="12"/>
      <c r="ED237" s="12"/>
      <c r="EE237" s="12"/>
      <c r="EF237" s="12"/>
      <c r="EG237" s="12"/>
      <c r="EH237" s="12"/>
      <c r="EI237" s="12"/>
      <c r="EJ237" s="12"/>
      <c r="EK237" s="12"/>
      <c r="EL237" s="12"/>
      <c r="EM237" s="12"/>
      <c r="EN237" s="12"/>
      <c r="EO237" s="12"/>
      <c r="EP237" s="12"/>
      <c r="EQ237" s="12"/>
      <c r="ER237" s="12"/>
      <c r="ES237" s="12"/>
      <c r="ET237" s="12"/>
      <c r="EU237" s="12"/>
      <c r="EV237" s="12"/>
      <c r="EW237" s="12"/>
      <c r="EX237" s="12"/>
      <c r="EY237" s="12"/>
      <c r="EZ237" s="12"/>
      <c r="FA237" s="12"/>
      <c r="FB237" s="12"/>
      <c r="FC237" s="12"/>
      <c r="FD237" s="12"/>
      <c r="FE237" s="12"/>
      <c r="FF237" s="12"/>
      <c r="FG237" s="12"/>
      <c r="FH237" s="12"/>
      <c r="FI237" s="12"/>
      <c r="FJ237" s="12"/>
      <c r="FK237" s="12"/>
      <c r="FL237" s="12"/>
      <c r="FM237" s="12"/>
      <c r="FN237" s="12"/>
      <c r="FO237" s="12"/>
      <c r="FP237" s="12"/>
      <c r="FQ237" s="12"/>
      <c r="FR237" s="12"/>
      <c r="FS237" s="12"/>
      <c r="FT237" s="12"/>
      <c r="FU237" s="12"/>
      <c r="FV237" s="12"/>
      <c r="FW237" s="12"/>
      <c r="FX237" s="12"/>
      <c r="FY237" s="12"/>
      <c r="FZ237" s="12"/>
      <c r="GA237" s="12"/>
      <c r="GB237" s="12"/>
      <c r="GC237" s="12"/>
      <c r="GD237" s="12"/>
      <c r="GE237" s="12"/>
      <c r="GF237" s="12"/>
      <c r="GG237" s="12"/>
      <c r="GH237" s="12"/>
      <c r="GI237" s="12"/>
      <c r="GJ237" s="12"/>
      <c r="GK237" s="12"/>
      <c r="GL237" s="12"/>
      <c r="GM237" s="12"/>
      <c r="GN237" s="12"/>
      <c r="GO237" s="12"/>
      <c r="GP237" s="12"/>
      <c r="GQ237" s="12"/>
      <c r="GR237" s="12"/>
      <c r="GS237" s="12"/>
      <c r="GT237" s="12"/>
      <c r="GU237" s="12"/>
      <c r="GV237" s="12"/>
      <c r="GW237" s="12"/>
      <c r="GX237" s="12"/>
      <c r="GY237" s="12"/>
      <c r="GZ237" s="12"/>
      <c r="HA237" s="12"/>
      <c r="HB237" s="12"/>
      <c r="HC237" s="12"/>
      <c r="HD237" s="12"/>
      <c r="HE237" s="12"/>
      <c r="HF237" s="12"/>
      <c r="HG237" s="12"/>
      <c r="HH237" s="12"/>
      <c r="HI237" s="12"/>
      <c r="HJ237" s="12"/>
      <c r="HK237" s="12"/>
      <c r="HL237" s="12"/>
      <c r="HM237" s="12"/>
      <c r="HN237" s="12"/>
      <c r="HO237" s="12"/>
      <c r="HP237" s="12"/>
      <c r="HQ237" s="12"/>
      <c r="HR237" s="12"/>
      <c r="HS237" s="12"/>
      <c r="HT237" s="12"/>
      <c r="HU237" s="12"/>
      <c r="HV237" s="12"/>
      <c r="HW237" s="12"/>
      <c r="HX237" s="12"/>
      <c r="HY237" s="12"/>
      <c r="HZ237" s="12"/>
      <c r="IA237" s="12"/>
      <c r="IB237" s="12"/>
      <c r="IC237" s="12"/>
      <c r="ID237" s="12"/>
      <c r="IE237" s="12"/>
      <c r="IF237" s="12"/>
      <c r="IG237" s="12"/>
      <c r="IH237" s="12"/>
      <c r="II237" s="12"/>
      <c r="IJ237" s="12"/>
      <c r="IK237" s="12"/>
      <c r="IL237" s="12"/>
      <c r="IM237" s="12"/>
      <c r="IN237" s="12"/>
      <c r="IO237" s="12"/>
      <c r="IP237" s="12"/>
      <c r="IQ237" s="12"/>
      <c r="IR237" s="12"/>
      <c r="IS237" s="12"/>
      <c r="IT237" s="12"/>
      <c r="IU237" s="12"/>
      <c r="IV237" s="12"/>
      <c r="IW237" s="12"/>
      <c r="IX237" s="12"/>
      <c r="IY237" s="12"/>
      <c r="IZ237" s="12"/>
      <c r="JA237" s="12"/>
      <c r="JB237" s="12"/>
      <c r="JC237" s="12"/>
      <c r="JD237" s="12"/>
      <c r="JE237" s="12"/>
      <c r="JF237" s="12"/>
      <c r="JG237" s="12"/>
      <c r="JH237" s="12"/>
      <c r="JI237" s="12"/>
      <c r="JJ237" s="12"/>
      <c r="JK237" s="12"/>
      <c r="JL237" s="12"/>
      <c r="JM237" s="12"/>
      <c r="JN237" s="12"/>
      <c r="JO237" s="12"/>
      <c r="JP237" s="12"/>
      <c r="JQ237" s="12"/>
      <c r="JR237" s="12"/>
      <c r="JS237" s="12"/>
      <c r="JT237" s="12"/>
      <c r="JU237" s="12"/>
      <c r="JV237" s="12"/>
      <c r="JW237" s="12"/>
      <c r="JX237" s="12"/>
      <c r="JY237" s="12"/>
      <c r="JZ237" s="12"/>
      <c r="KA237" s="12"/>
      <c r="KB237" s="12"/>
      <c r="KC237" s="12"/>
      <c r="KD237" s="12"/>
      <c r="KE237" s="12"/>
      <c r="KF237" s="12"/>
      <c r="KG237" s="12"/>
      <c r="KH237" s="12"/>
      <c r="KI237" s="12"/>
      <c r="KJ237" s="12"/>
      <c r="KK237" s="12"/>
      <c r="KL237" s="12"/>
      <c r="KM237" s="12"/>
      <c r="KN237" s="12"/>
      <c r="KO237" s="12"/>
      <c r="KP237" s="12"/>
      <c r="KQ237" s="12"/>
      <c r="KR237" s="12"/>
      <c r="KS237" s="12"/>
      <c r="KT237" s="12"/>
      <c r="KU237" s="12"/>
      <c r="KV237" s="12"/>
      <c r="KW237" s="12"/>
      <c r="KX237" s="12"/>
      <c r="KY237" s="12"/>
      <c r="KZ237" s="12"/>
      <c r="LA237" s="12"/>
      <c r="LB237" s="12"/>
      <c r="LC237" s="12"/>
      <c r="LD237" s="12"/>
      <c r="LE237" s="12"/>
      <c r="LF237" s="12"/>
      <c r="LG237" s="12"/>
      <c r="LH237" s="12"/>
      <c r="LI237" s="12"/>
      <c r="LJ237" s="12"/>
      <c r="LK237" s="12"/>
      <c r="LL237" s="12"/>
      <c r="LM237" s="12"/>
      <c r="LN237" s="12"/>
      <c r="LO237" s="12"/>
      <c r="LP237" s="12"/>
      <c r="LQ237" s="12"/>
      <c r="LR237" s="12"/>
      <c r="LS237" s="12"/>
      <c r="LT237" s="12"/>
      <c r="LU237" s="12"/>
      <c r="LV237" s="12"/>
      <c r="LW237" s="12"/>
      <c r="LX237" s="12"/>
      <c r="LY237" s="12"/>
      <c r="LZ237" s="12"/>
      <c r="MA237" s="12"/>
      <c r="MB237" s="12"/>
      <c r="MC237" s="12"/>
      <c r="MD237" s="12"/>
      <c r="ME237" s="12"/>
      <c r="MF237" s="12"/>
      <c r="MG237" s="12"/>
      <c r="MH237" s="12"/>
      <c r="MI237" s="12"/>
      <c r="MJ237" s="12"/>
      <c r="MK237" s="12"/>
      <c r="ML237" s="12"/>
      <c r="MM237" s="12"/>
      <c r="MN237" s="12"/>
      <c r="MO237" s="12"/>
      <c r="MP237" s="12"/>
      <c r="MQ237" s="12"/>
      <c r="MR237" s="12"/>
      <c r="MS237" s="12"/>
      <c r="MT237" s="12"/>
      <c r="MU237" s="12"/>
      <c r="MV237" s="12"/>
      <c r="MW237" s="12"/>
      <c r="MX237" s="12"/>
      <c r="MY237" s="12"/>
      <c r="MZ237" s="12"/>
      <c r="NA237" s="12"/>
      <c r="NB237" s="12"/>
      <c r="NC237" s="12"/>
      <c r="ND237" s="12"/>
      <c r="NE237" s="12"/>
      <c r="NF237" s="12"/>
      <c r="NG237" s="12"/>
      <c r="NH237" s="12"/>
      <c r="NI237" s="12"/>
      <c r="NJ237" s="12"/>
      <c r="NK237" s="12"/>
      <c r="NL237" s="12"/>
      <c r="NM237" s="12"/>
      <c r="NN237" s="12"/>
      <c r="NO237" s="12"/>
      <c r="NP237" s="12"/>
      <c r="NQ237" s="12"/>
      <c r="NR237" s="12"/>
      <c r="NS237" s="12"/>
      <c r="NT237" s="12"/>
      <c r="NU237" s="12"/>
      <c r="NV237" s="12"/>
      <c r="NW237" s="12"/>
      <c r="NX237" s="12"/>
      <c r="NY237" s="12"/>
      <c r="NZ237" s="12"/>
      <c r="OA237" s="12"/>
      <c r="OB237" s="12"/>
      <c r="OC237" s="12"/>
      <c r="OD237" s="12"/>
      <c r="OE237" s="12"/>
      <c r="OF237" s="12"/>
      <c r="OG237" s="12"/>
      <c r="OH237" s="12"/>
      <c r="OI237" s="12"/>
      <c r="OJ237" s="12"/>
      <c r="OK237" s="12"/>
      <c r="OL237" s="12"/>
      <c r="OM237" s="12"/>
      <c r="ON237" s="12"/>
      <c r="OO237" s="12"/>
      <c r="OP237" s="12"/>
      <c r="OQ237" s="12"/>
      <c r="OR237" s="12"/>
      <c r="OS237" s="12"/>
      <c r="OT237" s="12"/>
      <c r="OU237" s="12"/>
      <c r="OV237" s="12"/>
      <c r="OW237" s="12"/>
      <c r="OX237" s="12"/>
      <c r="OY237" s="12"/>
      <c r="OZ237" s="12"/>
      <c r="PA237" s="12"/>
      <c r="PB237" s="12"/>
      <c r="PC237" s="12"/>
      <c r="PD237" s="12"/>
      <c r="PE237" s="12"/>
      <c r="PF237" s="12"/>
      <c r="PG237" s="12"/>
      <c r="PH237" s="12"/>
      <c r="PI237" s="12"/>
      <c r="PJ237" s="12"/>
      <c r="PK237" s="12"/>
      <c r="PL237" s="12"/>
      <c r="PM237" s="12"/>
      <c r="PN237" s="12"/>
      <c r="PO237" s="12"/>
      <c r="PP237" s="12"/>
      <c r="PQ237" s="12"/>
      <c r="PR237" s="12"/>
      <c r="PS237" s="12"/>
      <c r="PT237" s="12"/>
      <c r="PU237" s="12"/>
      <c r="PV237" s="12"/>
      <c r="PW237" s="12"/>
      <c r="PX237" s="12"/>
      <c r="PY237" s="12"/>
      <c r="PZ237" s="12"/>
      <c r="QA237" s="12"/>
      <c r="QB237" s="12"/>
      <c r="QC237" s="12"/>
      <c r="QD237" s="12"/>
      <c r="QE237" s="12"/>
      <c r="QF237" s="12"/>
      <c r="QG237" s="12"/>
      <c r="QH237" s="12"/>
      <c r="QI237" s="12"/>
      <c r="QJ237" s="12"/>
      <c r="QK237" s="12"/>
      <c r="QL237" s="12"/>
      <c r="QM237" s="12"/>
      <c r="QN237" s="12"/>
      <c r="QO237" s="12"/>
      <c r="QP237" s="12"/>
      <c r="QQ237" s="12"/>
      <c r="QR237" s="12"/>
      <c r="QS237" s="12"/>
      <c r="QT237" s="12"/>
      <c r="QU237" s="12"/>
      <c r="QV237" s="12"/>
      <c r="QW237" s="12"/>
      <c r="QX237" s="12"/>
      <c r="QY237" s="12"/>
      <c r="QZ237" s="12"/>
      <c r="RA237" s="12"/>
      <c r="RB237" s="12"/>
      <c r="RC237" s="12"/>
      <c r="RD237" s="12"/>
      <c r="RE237" s="12"/>
      <c r="RF237" s="12"/>
      <c r="RG237" s="12"/>
      <c r="RH237" s="12"/>
      <c r="RI237" s="12"/>
      <c r="RJ237" s="12"/>
      <c r="RK237" s="12"/>
      <c r="RL237" s="12"/>
      <c r="RM237" s="12"/>
      <c r="RN237" s="12"/>
      <c r="RO237" s="12"/>
      <c r="RP237" s="12"/>
      <c r="RQ237" s="12"/>
      <c r="RR237" s="12"/>
      <c r="RS237" s="12"/>
      <c r="RT237" s="12"/>
      <c r="RU237" s="12"/>
      <c r="RV237" s="12"/>
      <c r="RW237" s="12"/>
      <c r="RX237" s="12"/>
      <c r="RY237" s="12"/>
      <c r="RZ237" s="12"/>
      <c r="SA237" s="12"/>
      <c r="SB237" s="12"/>
      <c r="SC237" s="12"/>
      <c r="SD237" s="12"/>
      <c r="SE237" s="12"/>
      <c r="SF237" s="12"/>
      <c r="SG237" s="12"/>
      <c r="SH237" s="12"/>
      <c r="SI237" s="12"/>
      <c r="SJ237" s="12"/>
      <c r="SK237" s="12"/>
      <c r="SL237" s="12"/>
      <c r="SM237" s="12"/>
      <c r="SN237" s="12"/>
      <c r="SO237" s="12"/>
      <c r="SP237" s="12"/>
      <c r="SQ237" s="12"/>
      <c r="SR237" s="12"/>
      <c r="SS237" s="12"/>
      <c r="ST237" s="12"/>
      <c r="SU237" s="12"/>
      <c r="SV237" s="12"/>
      <c r="SW237" s="12"/>
      <c r="SX237" s="12"/>
      <c r="SY237" s="12"/>
      <c r="SZ237" s="12"/>
      <c r="TA237" s="12"/>
      <c r="TB237" s="12"/>
      <c r="TC237" s="12"/>
      <c r="TD237" s="12"/>
      <c r="TE237" s="12"/>
      <c r="TF237" s="12"/>
      <c r="TG237" s="12"/>
      <c r="TH237" s="12"/>
      <c r="TI237" s="12"/>
      <c r="TJ237" s="12"/>
      <c r="TK237" s="12"/>
      <c r="TL237" s="12"/>
      <c r="TM237" s="12"/>
      <c r="TN237" s="12"/>
      <c r="TO237" s="12"/>
      <c r="TP237" s="12"/>
      <c r="TQ237" s="12"/>
      <c r="TR237" s="12"/>
      <c r="TS237" s="12"/>
      <c r="TT237" s="12"/>
      <c r="TU237" s="12"/>
      <c r="TV237" s="12"/>
      <c r="TW237" s="12"/>
      <c r="TX237" s="12"/>
      <c r="TY237" s="12"/>
      <c r="TZ237" s="12"/>
      <c r="UA237" s="12"/>
      <c r="UB237" s="12"/>
      <c r="UC237" s="12"/>
      <c r="UD237" s="12"/>
      <c r="UE237" s="12"/>
      <c r="UF237" s="12"/>
      <c r="UG237" s="12"/>
      <c r="UH237" s="12"/>
      <c r="UI237" s="12"/>
      <c r="UJ237" s="12"/>
      <c r="UK237" s="12"/>
      <c r="UL237" s="12"/>
      <c r="UM237" s="12"/>
      <c r="UN237" s="12"/>
      <c r="UO237" s="12"/>
      <c r="UP237" s="12"/>
      <c r="UQ237" s="12"/>
      <c r="UR237" s="12"/>
      <c r="US237" s="12"/>
      <c r="UT237" s="12"/>
      <c r="UU237" s="12"/>
      <c r="UV237" s="12"/>
      <c r="UW237" s="12"/>
      <c r="UX237" s="12"/>
      <c r="UY237" s="12"/>
      <c r="UZ237" s="12"/>
      <c r="VA237" s="12"/>
      <c r="VB237" s="12"/>
      <c r="VC237" s="12"/>
      <c r="VD237" s="12"/>
      <c r="VE237" s="12"/>
      <c r="VF237" s="12"/>
      <c r="VG237" s="12"/>
      <c r="VH237" s="12"/>
      <c r="VI237" s="12"/>
      <c r="VJ237" s="12"/>
      <c r="VK237" s="12"/>
      <c r="VL237" s="12"/>
      <c r="VM237" s="12"/>
      <c r="VN237" s="12"/>
      <c r="VO237" s="12"/>
      <c r="VP237" s="12"/>
      <c r="VQ237" s="12"/>
      <c r="VR237" s="12"/>
      <c r="VS237" s="12"/>
      <c r="VT237" s="12"/>
      <c r="VU237" s="12"/>
      <c r="VV237" s="12"/>
      <c r="VW237" s="12"/>
      <c r="VX237" s="12"/>
      <c r="VY237" s="12"/>
      <c r="VZ237" s="12"/>
      <c r="WA237" s="12"/>
      <c r="WB237" s="12"/>
      <c r="WC237" s="12"/>
      <c r="WD237" s="12"/>
      <c r="WE237" s="12"/>
      <c r="WF237" s="12"/>
      <c r="WG237" s="12"/>
      <c r="WH237" s="12"/>
      <c r="WI237" s="12"/>
      <c r="WJ237" s="12"/>
      <c r="WK237" s="12"/>
      <c r="WL237" s="12"/>
      <c r="WM237" s="12"/>
      <c r="WN237" s="12"/>
      <c r="WO237" s="12"/>
      <c r="WP237" s="12"/>
      <c r="WQ237" s="12"/>
      <c r="WR237" s="12"/>
      <c r="WS237" s="12"/>
      <c r="WT237" s="12"/>
      <c r="WU237" s="12"/>
      <c r="WV237" s="12"/>
      <c r="WW237" s="12"/>
      <c r="WX237" s="12"/>
      <c r="WY237" s="12"/>
      <c r="WZ237" s="12"/>
      <c r="XA237" s="12"/>
      <c r="XB237" s="12"/>
      <c r="XC237" s="12"/>
      <c r="XD237" s="12"/>
      <c r="XE237" s="12"/>
      <c r="XF237" s="12"/>
      <c r="XG237" s="12"/>
      <c r="XH237" s="12"/>
      <c r="XI237" s="12"/>
      <c r="XJ237" s="12"/>
      <c r="XK237" s="12"/>
      <c r="XL237" s="12"/>
      <c r="XM237" s="12"/>
      <c r="XN237" s="12"/>
      <c r="XO237" s="12"/>
      <c r="XP237" s="12"/>
      <c r="XQ237" s="12"/>
      <c r="XR237" s="12"/>
      <c r="XS237" s="12"/>
      <c r="XT237" s="12"/>
      <c r="XU237" s="12"/>
      <c r="XV237" s="12"/>
      <c r="XW237" s="12"/>
      <c r="XX237" s="12"/>
      <c r="XY237" s="12"/>
      <c r="XZ237" s="12"/>
      <c r="YA237" s="12"/>
      <c r="YB237" s="12"/>
      <c r="YC237" s="12"/>
      <c r="YD237" s="12"/>
      <c r="YE237" s="12"/>
      <c r="YF237" s="12"/>
      <c r="YG237" s="12"/>
      <c r="YH237" s="12"/>
      <c r="YI237" s="12"/>
      <c r="YJ237" s="12"/>
      <c r="YK237" s="12"/>
      <c r="YL237" s="12"/>
      <c r="YM237" s="12"/>
      <c r="YN237" s="12"/>
      <c r="YO237" s="12"/>
      <c r="YP237" s="12"/>
      <c r="YQ237" s="12"/>
      <c r="YR237" s="12"/>
      <c r="YS237" s="12"/>
      <c r="YT237" s="12"/>
      <c r="YU237" s="12"/>
      <c r="YV237" s="12"/>
      <c r="YW237" s="12"/>
      <c r="YX237" s="12"/>
      <c r="YY237" s="12"/>
      <c r="YZ237" s="12"/>
      <c r="ZA237" s="12"/>
      <c r="ZB237" s="12"/>
      <c r="ZC237" s="12"/>
      <c r="ZD237" s="12"/>
      <c r="ZE237" s="12"/>
      <c r="ZF237" s="12"/>
      <c r="ZG237" s="12"/>
      <c r="ZH237" s="12"/>
      <c r="ZI237" s="12"/>
      <c r="ZJ237" s="12"/>
      <c r="ZK237" s="12"/>
      <c r="ZL237" s="12"/>
      <c r="ZM237" s="12"/>
      <c r="ZN237" s="12"/>
      <c r="ZO237" s="12"/>
      <c r="ZP237" s="12"/>
      <c r="ZQ237" s="12"/>
      <c r="ZR237" s="12"/>
      <c r="ZS237" s="12"/>
      <c r="ZT237" s="12"/>
      <c r="ZU237" s="12"/>
      <c r="ZV237" s="12"/>
      <c r="ZW237" s="12"/>
      <c r="ZX237" s="12"/>
      <c r="ZY237" s="12"/>
      <c r="ZZ237" s="12"/>
      <c r="AAA237" s="12"/>
      <c r="AAB237" s="12"/>
      <c r="AAC237" s="12"/>
      <c r="AAD237" s="12"/>
      <c r="AAE237" s="12"/>
      <c r="AAF237" s="12"/>
      <c r="AAG237" s="12"/>
      <c r="AAH237" s="12"/>
      <c r="AAI237" s="12"/>
      <c r="AAJ237" s="12"/>
      <c r="AAK237" s="12"/>
      <c r="AAL237" s="12"/>
      <c r="AAM237" s="12"/>
      <c r="AAN237" s="12"/>
      <c r="AAO237" s="12"/>
      <c r="AAP237" s="12"/>
      <c r="AAQ237" s="12"/>
      <c r="AAR237" s="12"/>
      <c r="AAS237" s="12"/>
      <c r="AAT237" s="12"/>
      <c r="AAU237" s="12"/>
      <c r="AAV237" s="12"/>
      <c r="AAW237" s="12"/>
      <c r="AAX237" s="12"/>
      <c r="AAY237" s="12"/>
      <c r="AAZ237" s="12"/>
      <c r="ABA237" s="12"/>
      <c r="ABB237" s="12"/>
      <c r="ABC237" s="12"/>
      <c r="ABD237" s="12"/>
      <c r="ABE237" s="12"/>
      <c r="ABF237" s="12"/>
      <c r="ABG237" s="12"/>
      <c r="ABH237" s="12"/>
      <c r="ABI237" s="12"/>
      <c r="ABJ237" s="12"/>
      <c r="ABK237" s="12"/>
      <c r="ABL237" s="12"/>
      <c r="ABM237" s="12"/>
      <c r="ABN237" s="12"/>
      <c r="ABO237" s="12"/>
      <c r="ABP237" s="12"/>
      <c r="ABQ237" s="12"/>
      <c r="ABR237" s="12"/>
      <c r="ABS237" s="12"/>
      <c r="ABT237" s="12"/>
      <c r="ABU237" s="12"/>
      <c r="ABV237" s="12"/>
      <c r="ABW237" s="12"/>
      <c r="ABX237" s="12"/>
      <c r="ABY237" s="12"/>
      <c r="ABZ237" s="12"/>
      <c r="ACA237" s="12"/>
      <c r="ACB237" s="12"/>
      <c r="ACC237" s="12"/>
      <c r="ACD237" s="12"/>
      <c r="ACE237" s="12"/>
      <c r="ACF237" s="12"/>
      <c r="ACG237" s="12"/>
      <c r="ACH237" s="12"/>
      <c r="ACI237" s="12"/>
      <c r="ACJ237" s="12"/>
      <c r="ACK237" s="12"/>
      <c r="ACL237" s="12"/>
      <c r="ACM237" s="12"/>
      <c r="ACN237" s="12"/>
      <c r="ACO237" s="12"/>
      <c r="ACP237" s="12"/>
      <c r="ACQ237" s="12"/>
      <c r="ACR237" s="12"/>
      <c r="ACS237" s="12"/>
      <c r="ACT237" s="12"/>
      <c r="ACU237" s="12"/>
      <c r="ACV237" s="12"/>
      <c r="ACW237" s="12"/>
      <c r="ACX237" s="12"/>
      <c r="ACY237" s="12"/>
      <c r="ACZ237" s="12"/>
      <c r="ADA237" s="12"/>
      <c r="ADB237" s="12"/>
      <c r="ADC237" s="12"/>
      <c r="ADD237" s="12"/>
      <c r="ADE237" s="12"/>
      <c r="ADF237" s="12"/>
      <c r="ADG237" s="12"/>
      <c r="ADH237" s="12"/>
      <c r="ADI237" s="12"/>
      <c r="ADJ237" s="12"/>
      <c r="ADK237" s="12"/>
      <c r="ADL237" s="12"/>
      <c r="ADM237" s="12"/>
      <c r="ADN237" s="12"/>
      <c r="ADO237" s="12"/>
      <c r="ADP237" s="12"/>
      <c r="ADQ237" s="12"/>
      <c r="ADR237" s="12"/>
      <c r="ADS237" s="12"/>
      <c r="ADT237" s="12"/>
      <c r="ADU237" s="12"/>
      <c r="ADV237" s="12"/>
      <c r="ADW237" s="12"/>
      <c r="ADX237" s="12"/>
      <c r="ADY237" s="12"/>
      <c r="ADZ237" s="12"/>
      <c r="AEA237" s="12"/>
      <c r="AEB237" s="12"/>
      <c r="AEC237" s="12"/>
      <c r="AED237" s="12"/>
      <c r="AEE237" s="12"/>
      <c r="AEF237" s="12"/>
      <c r="AEG237" s="12"/>
      <c r="AEH237" s="12"/>
      <c r="AEI237" s="12"/>
      <c r="AEJ237" s="12"/>
      <c r="AEK237" s="12"/>
      <c r="AEL237" s="12"/>
      <c r="AEM237" s="12"/>
      <c r="AEN237" s="12"/>
      <c r="AEO237" s="12"/>
      <c r="AEP237" s="12"/>
      <c r="AEQ237" s="12"/>
      <c r="AER237" s="12"/>
      <c r="AES237" s="12"/>
      <c r="AET237" s="12"/>
      <c r="AEU237" s="12"/>
      <c r="AEV237" s="12"/>
      <c r="AEW237" s="12"/>
      <c r="AEX237" s="12"/>
      <c r="AEY237" s="12"/>
      <c r="AEZ237" s="12"/>
      <c r="AFA237" s="12"/>
      <c r="AFB237" s="12"/>
      <c r="AFC237" s="12"/>
      <c r="AFD237" s="12"/>
      <c r="AFE237" s="12"/>
      <c r="AFF237" s="12"/>
      <c r="AFG237" s="12"/>
      <c r="AFH237" s="12"/>
      <c r="AFI237" s="12"/>
      <c r="AFJ237" s="12"/>
      <c r="AFK237" s="12"/>
      <c r="AFL237" s="12"/>
      <c r="AFM237" s="12"/>
      <c r="AFN237" s="12"/>
      <c r="AFO237" s="12"/>
      <c r="AFP237" s="12"/>
      <c r="AFQ237" s="12"/>
      <c r="AFR237" s="12"/>
      <c r="AFS237" s="12"/>
      <c r="AFT237" s="12"/>
      <c r="AFU237" s="12"/>
      <c r="AFV237" s="12"/>
      <c r="AFW237" s="12"/>
      <c r="AFX237" s="12"/>
      <c r="AFY237" s="12"/>
      <c r="AFZ237" s="12"/>
      <c r="AGA237" s="12"/>
      <c r="AGB237" s="12"/>
      <c r="AGC237" s="12"/>
      <c r="AGD237" s="12"/>
      <c r="AGE237" s="12"/>
      <c r="AGF237" s="12"/>
      <c r="AGG237" s="12"/>
      <c r="AGH237" s="12"/>
      <c r="AGI237" s="12"/>
      <c r="AGJ237" s="12"/>
      <c r="AGK237" s="12"/>
      <c r="AGL237" s="12"/>
      <c r="AGM237" s="12"/>
      <c r="AGN237" s="12"/>
      <c r="AGO237" s="12"/>
      <c r="AGP237" s="12"/>
      <c r="AGQ237" s="12"/>
      <c r="AGR237" s="12"/>
      <c r="AGS237" s="12"/>
      <c r="AGT237" s="12"/>
      <c r="AGU237" s="12"/>
      <c r="AGV237" s="12"/>
      <c r="AGW237" s="12"/>
      <c r="AGX237" s="12"/>
      <c r="AGY237" s="12"/>
      <c r="AGZ237" s="12"/>
      <c r="AHA237" s="12"/>
      <c r="AHB237" s="12"/>
      <c r="AHC237" s="12"/>
      <c r="AHD237" s="12"/>
      <c r="AHE237" s="12"/>
      <c r="AHF237" s="12"/>
      <c r="AHG237" s="12"/>
      <c r="AHH237" s="12"/>
      <c r="AHI237" s="12"/>
      <c r="AHJ237" s="12"/>
      <c r="AHK237" s="12"/>
      <c r="AHL237" s="12"/>
      <c r="AHM237" s="12"/>
      <c r="AHN237" s="12"/>
      <c r="AHO237" s="12"/>
      <c r="AHP237" s="12"/>
      <c r="AHQ237" s="12"/>
      <c r="AHR237" s="12"/>
      <c r="AHS237" s="12"/>
      <c r="AHT237" s="12"/>
      <c r="AHU237" s="12"/>
      <c r="AHV237" s="12"/>
      <c r="AHW237" s="12"/>
      <c r="AHX237" s="12"/>
      <c r="AHY237" s="12"/>
      <c r="AHZ237" s="12"/>
      <c r="AIA237" s="12"/>
      <c r="AIB237" s="12"/>
      <c r="AIC237" s="12"/>
      <c r="AID237" s="12"/>
      <c r="AIE237" s="12"/>
      <c r="AIF237" s="12"/>
      <c r="AIG237" s="12"/>
      <c r="AIH237" s="12"/>
      <c r="AII237" s="12"/>
      <c r="AIJ237" s="12"/>
      <c r="AIK237" s="12"/>
      <c r="AIL237" s="12"/>
      <c r="AIM237" s="12"/>
      <c r="AIN237" s="12"/>
      <c r="AIO237" s="12"/>
      <c r="AIP237" s="12"/>
      <c r="AIQ237" s="12"/>
      <c r="AIR237" s="12"/>
      <c r="AIS237" s="12"/>
      <c r="AIT237" s="12"/>
      <c r="AIU237" s="12"/>
      <c r="AIV237" s="12"/>
      <c r="AIW237" s="12"/>
      <c r="AIX237" s="12"/>
      <c r="AIY237" s="12"/>
      <c r="AIZ237" s="12"/>
      <c r="AJA237" s="12"/>
      <c r="AJB237" s="12"/>
      <c r="AJC237" s="12"/>
      <c r="AJD237" s="12"/>
      <c r="AJE237" s="12"/>
      <c r="AJF237" s="12"/>
      <c r="AJG237" s="12"/>
      <c r="AJH237" s="12"/>
      <c r="AJI237" s="12"/>
      <c r="AJJ237" s="12"/>
      <c r="AJK237" s="12"/>
      <c r="AJL237" s="12"/>
      <c r="AJM237" s="12"/>
      <c r="AJN237" s="12"/>
      <c r="AJO237" s="12"/>
      <c r="AJP237" s="12"/>
      <c r="AJQ237" s="12"/>
      <c r="AJR237" s="12"/>
      <c r="AJS237" s="12"/>
      <c r="AJT237" s="12"/>
      <c r="AJU237" s="12"/>
      <c r="AJV237" s="12"/>
      <c r="AJW237" s="12"/>
      <c r="AJX237" s="12"/>
      <c r="AJY237" s="12"/>
      <c r="AJZ237" s="12"/>
      <c r="AKA237" s="12"/>
      <c r="AKB237" s="12"/>
      <c r="AKC237" s="12"/>
      <c r="AKD237" s="12"/>
      <c r="AKE237" s="12"/>
      <c r="AKF237" s="12"/>
      <c r="AKG237" s="12"/>
      <c r="AKH237" s="12"/>
      <c r="AKI237" s="12"/>
      <c r="AKJ237" s="12"/>
      <c r="AKK237" s="12"/>
      <c r="AKL237" s="12"/>
      <c r="AKM237" s="12"/>
      <c r="AKN237" s="12"/>
      <c r="AKO237" s="12"/>
      <c r="AKP237" s="12"/>
      <c r="AKQ237" s="12"/>
      <c r="AKR237" s="12"/>
      <c r="AKS237" s="12"/>
      <c r="AKT237" s="12"/>
      <c r="AKU237" s="12"/>
      <c r="AKV237" s="12"/>
      <c r="AKW237" s="12"/>
      <c r="AKX237" s="12"/>
      <c r="AKY237" s="12"/>
      <c r="AKZ237" s="12"/>
      <c r="ALA237" s="12"/>
      <c r="ALB237" s="12"/>
      <c r="ALC237" s="12"/>
      <c r="ALD237" s="12"/>
      <c r="ALE237" s="12"/>
      <c r="ALF237" s="12"/>
      <c r="ALG237" s="12"/>
      <c r="ALH237" s="12"/>
      <c r="ALI237" s="12"/>
      <c r="ALJ237" s="12"/>
      <c r="ALK237" s="12"/>
      <c r="ALL237" s="12"/>
      <c r="ALM237" s="12"/>
      <c r="ALN237" s="12"/>
      <c r="ALO237" s="12"/>
      <c r="ALP237" s="12"/>
      <c r="ALQ237" s="12"/>
      <c r="ALR237" s="12"/>
      <c r="ALS237" s="12"/>
      <c r="ALT237" s="12"/>
      <c r="ALU237" s="12"/>
      <c r="ALV237" s="12"/>
      <c r="ALW237" s="12"/>
      <c r="ALX237" s="12"/>
      <c r="ALY237" s="12"/>
      <c r="ALZ237" s="12"/>
      <c r="AMA237" s="12"/>
      <c r="AMB237" s="12"/>
      <c r="AMC237" s="12"/>
      <c r="AMD237" s="12"/>
      <c r="AME237" s="12"/>
      <c r="AMF237" s="12"/>
      <c r="AMG237" s="12"/>
      <c r="AMH237" s="12"/>
      <c r="AMI237" s="12"/>
    </row>
    <row r="238" spans="1:1023" s="13" customFormat="1" ht="30" x14ac:dyDescent="0.2">
      <c r="A238" s="12"/>
      <c r="B238" s="93"/>
      <c r="C238" s="79"/>
      <c r="D238" s="147" t="s">
        <v>1129</v>
      </c>
      <c r="E238" s="180" t="s">
        <v>86</v>
      </c>
      <c r="F238" s="199"/>
      <c r="G238" s="209"/>
      <c r="H238" s="236"/>
      <c r="I238" s="288"/>
      <c r="J238" s="259"/>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c r="AH238" s="12"/>
      <c r="AI238" s="12"/>
      <c r="AJ238" s="12"/>
      <c r="AK238" s="12"/>
      <c r="AL238" s="12"/>
      <c r="AM238" s="12"/>
      <c r="AN238" s="12"/>
      <c r="AO238" s="12"/>
      <c r="AP238" s="12"/>
      <c r="AQ238" s="12"/>
      <c r="AR238" s="12"/>
      <c r="AS238" s="12"/>
      <c r="AT238" s="12"/>
      <c r="AU238" s="12"/>
      <c r="AV238" s="12"/>
      <c r="AW238" s="12"/>
      <c r="AX238" s="12"/>
      <c r="AY238" s="12"/>
      <c r="AZ238" s="12"/>
      <c r="BA238" s="12"/>
      <c r="BB238" s="12"/>
      <c r="BC238" s="12"/>
      <c r="BD238" s="12"/>
      <c r="BE238" s="12"/>
      <c r="BF238" s="12"/>
      <c r="BG238" s="12"/>
      <c r="BH238" s="12"/>
      <c r="BI238" s="12"/>
      <c r="BJ238" s="12"/>
      <c r="BK238" s="12"/>
      <c r="BL238" s="12"/>
      <c r="BM238" s="12"/>
      <c r="BN238" s="12"/>
      <c r="BO238" s="12"/>
      <c r="BP238" s="12"/>
      <c r="BQ238" s="12"/>
      <c r="BR238" s="12"/>
      <c r="BS238" s="12"/>
      <c r="BT238" s="12"/>
      <c r="BU238" s="12"/>
      <c r="BV238" s="12"/>
      <c r="BW238" s="12"/>
      <c r="BX238" s="12"/>
      <c r="BY238" s="12"/>
      <c r="BZ238" s="12"/>
      <c r="CA238" s="12"/>
      <c r="CB238" s="12"/>
      <c r="CC238" s="12"/>
      <c r="CD238" s="12"/>
      <c r="CE238" s="12"/>
      <c r="CF238" s="12"/>
      <c r="CG238" s="12"/>
      <c r="CH238" s="12"/>
      <c r="CI238" s="12"/>
      <c r="CJ238" s="12"/>
      <c r="CK238" s="12"/>
      <c r="CL238" s="12"/>
      <c r="CM238" s="12"/>
      <c r="CN238" s="12"/>
      <c r="CO238" s="12"/>
      <c r="CP238" s="12"/>
      <c r="CQ238" s="12"/>
      <c r="CR238" s="12"/>
      <c r="CS238" s="12"/>
      <c r="CT238" s="12"/>
      <c r="CU238" s="12"/>
      <c r="CV238" s="12"/>
      <c r="CW238" s="12"/>
      <c r="CX238" s="12"/>
      <c r="CY238" s="12"/>
      <c r="CZ238" s="12"/>
      <c r="DA238" s="12"/>
      <c r="DB238" s="12"/>
      <c r="DC238" s="12"/>
      <c r="DD238" s="12"/>
      <c r="DE238" s="12"/>
      <c r="DF238" s="12"/>
      <c r="DG238" s="12"/>
      <c r="DH238" s="12"/>
      <c r="DI238" s="12"/>
      <c r="DJ238" s="12"/>
      <c r="DK238" s="12"/>
      <c r="DL238" s="12"/>
      <c r="DM238" s="12"/>
      <c r="DN238" s="12"/>
      <c r="DO238" s="12"/>
      <c r="DP238" s="12"/>
      <c r="DQ238" s="12"/>
      <c r="DR238" s="12"/>
      <c r="DS238" s="12"/>
      <c r="DT238" s="12"/>
      <c r="DU238" s="12"/>
      <c r="DV238" s="12"/>
      <c r="DW238" s="12"/>
      <c r="DX238" s="12"/>
      <c r="DY238" s="12"/>
      <c r="DZ238" s="12"/>
      <c r="EA238" s="12"/>
      <c r="EB238" s="12"/>
      <c r="EC238" s="12"/>
      <c r="ED238" s="12"/>
      <c r="EE238" s="12"/>
      <c r="EF238" s="12"/>
      <c r="EG238" s="12"/>
      <c r="EH238" s="12"/>
      <c r="EI238" s="12"/>
      <c r="EJ238" s="12"/>
      <c r="EK238" s="12"/>
      <c r="EL238" s="12"/>
      <c r="EM238" s="12"/>
      <c r="EN238" s="12"/>
      <c r="EO238" s="12"/>
      <c r="EP238" s="12"/>
      <c r="EQ238" s="12"/>
      <c r="ER238" s="12"/>
      <c r="ES238" s="12"/>
      <c r="ET238" s="12"/>
      <c r="EU238" s="12"/>
      <c r="EV238" s="12"/>
      <c r="EW238" s="12"/>
      <c r="EX238" s="12"/>
      <c r="EY238" s="12"/>
      <c r="EZ238" s="12"/>
      <c r="FA238" s="12"/>
      <c r="FB238" s="12"/>
      <c r="FC238" s="12"/>
      <c r="FD238" s="12"/>
      <c r="FE238" s="12"/>
      <c r="FF238" s="12"/>
      <c r="FG238" s="12"/>
      <c r="FH238" s="12"/>
      <c r="FI238" s="12"/>
      <c r="FJ238" s="12"/>
      <c r="FK238" s="12"/>
      <c r="FL238" s="12"/>
      <c r="FM238" s="12"/>
      <c r="FN238" s="12"/>
      <c r="FO238" s="12"/>
      <c r="FP238" s="12"/>
      <c r="FQ238" s="12"/>
      <c r="FR238" s="12"/>
      <c r="FS238" s="12"/>
      <c r="FT238" s="12"/>
      <c r="FU238" s="12"/>
      <c r="FV238" s="12"/>
      <c r="FW238" s="12"/>
      <c r="FX238" s="12"/>
      <c r="FY238" s="12"/>
      <c r="FZ238" s="12"/>
      <c r="GA238" s="12"/>
      <c r="GB238" s="12"/>
      <c r="GC238" s="12"/>
      <c r="GD238" s="12"/>
      <c r="GE238" s="12"/>
      <c r="GF238" s="12"/>
      <c r="GG238" s="12"/>
      <c r="GH238" s="12"/>
      <c r="GI238" s="12"/>
      <c r="GJ238" s="12"/>
      <c r="GK238" s="12"/>
      <c r="GL238" s="12"/>
      <c r="GM238" s="12"/>
      <c r="GN238" s="12"/>
      <c r="GO238" s="12"/>
      <c r="GP238" s="12"/>
      <c r="GQ238" s="12"/>
      <c r="GR238" s="12"/>
      <c r="GS238" s="12"/>
      <c r="GT238" s="12"/>
      <c r="GU238" s="12"/>
      <c r="GV238" s="12"/>
      <c r="GW238" s="12"/>
      <c r="GX238" s="12"/>
      <c r="GY238" s="12"/>
      <c r="GZ238" s="12"/>
      <c r="HA238" s="12"/>
      <c r="HB238" s="12"/>
      <c r="HC238" s="12"/>
      <c r="HD238" s="12"/>
      <c r="HE238" s="12"/>
      <c r="HF238" s="12"/>
      <c r="HG238" s="12"/>
      <c r="HH238" s="12"/>
      <c r="HI238" s="12"/>
      <c r="HJ238" s="12"/>
      <c r="HK238" s="12"/>
      <c r="HL238" s="12"/>
      <c r="HM238" s="12"/>
      <c r="HN238" s="12"/>
      <c r="HO238" s="12"/>
      <c r="HP238" s="12"/>
      <c r="HQ238" s="12"/>
      <c r="HR238" s="12"/>
      <c r="HS238" s="12"/>
      <c r="HT238" s="12"/>
      <c r="HU238" s="12"/>
      <c r="HV238" s="12"/>
      <c r="HW238" s="12"/>
      <c r="HX238" s="12"/>
      <c r="HY238" s="12"/>
      <c r="HZ238" s="12"/>
      <c r="IA238" s="12"/>
      <c r="IB238" s="12"/>
      <c r="IC238" s="12"/>
      <c r="ID238" s="12"/>
      <c r="IE238" s="12"/>
      <c r="IF238" s="12"/>
      <c r="IG238" s="12"/>
      <c r="IH238" s="12"/>
      <c r="II238" s="12"/>
      <c r="IJ238" s="12"/>
      <c r="IK238" s="12"/>
      <c r="IL238" s="12"/>
      <c r="IM238" s="12"/>
      <c r="IN238" s="12"/>
      <c r="IO238" s="12"/>
      <c r="IP238" s="12"/>
      <c r="IQ238" s="12"/>
      <c r="IR238" s="12"/>
      <c r="IS238" s="12"/>
      <c r="IT238" s="12"/>
      <c r="IU238" s="12"/>
      <c r="IV238" s="12"/>
      <c r="IW238" s="12"/>
      <c r="IX238" s="12"/>
      <c r="IY238" s="12"/>
      <c r="IZ238" s="12"/>
      <c r="JA238" s="12"/>
      <c r="JB238" s="12"/>
      <c r="JC238" s="12"/>
      <c r="JD238" s="12"/>
      <c r="JE238" s="12"/>
      <c r="JF238" s="12"/>
      <c r="JG238" s="12"/>
      <c r="JH238" s="12"/>
      <c r="JI238" s="12"/>
      <c r="JJ238" s="12"/>
      <c r="JK238" s="12"/>
      <c r="JL238" s="12"/>
      <c r="JM238" s="12"/>
      <c r="JN238" s="12"/>
      <c r="JO238" s="12"/>
      <c r="JP238" s="12"/>
      <c r="JQ238" s="12"/>
      <c r="JR238" s="12"/>
      <c r="JS238" s="12"/>
      <c r="JT238" s="12"/>
      <c r="JU238" s="12"/>
      <c r="JV238" s="12"/>
      <c r="JW238" s="12"/>
      <c r="JX238" s="12"/>
      <c r="JY238" s="12"/>
      <c r="JZ238" s="12"/>
      <c r="KA238" s="12"/>
      <c r="KB238" s="12"/>
      <c r="KC238" s="12"/>
      <c r="KD238" s="12"/>
      <c r="KE238" s="12"/>
      <c r="KF238" s="12"/>
      <c r="KG238" s="12"/>
      <c r="KH238" s="12"/>
      <c r="KI238" s="12"/>
      <c r="KJ238" s="12"/>
      <c r="KK238" s="12"/>
      <c r="KL238" s="12"/>
      <c r="KM238" s="12"/>
      <c r="KN238" s="12"/>
      <c r="KO238" s="12"/>
      <c r="KP238" s="12"/>
      <c r="KQ238" s="12"/>
      <c r="KR238" s="12"/>
      <c r="KS238" s="12"/>
      <c r="KT238" s="12"/>
      <c r="KU238" s="12"/>
      <c r="KV238" s="12"/>
      <c r="KW238" s="12"/>
      <c r="KX238" s="12"/>
      <c r="KY238" s="12"/>
      <c r="KZ238" s="12"/>
      <c r="LA238" s="12"/>
      <c r="LB238" s="12"/>
      <c r="LC238" s="12"/>
      <c r="LD238" s="12"/>
      <c r="LE238" s="12"/>
      <c r="LF238" s="12"/>
      <c r="LG238" s="12"/>
      <c r="LH238" s="12"/>
      <c r="LI238" s="12"/>
      <c r="LJ238" s="12"/>
      <c r="LK238" s="12"/>
      <c r="LL238" s="12"/>
      <c r="LM238" s="12"/>
      <c r="LN238" s="12"/>
      <c r="LO238" s="12"/>
      <c r="LP238" s="12"/>
      <c r="LQ238" s="12"/>
      <c r="LR238" s="12"/>
      <c r="LS238" s="12"/>
      <c r="LT238" s="12"/>
      <c r="LU238" s="12"/>
      <c r="LV238" s="12"/>
      <c r="LW238" s="12"/>
      <c r="LX238" s="12"/>
      <c r="LY238" s="12"/>
      <c r="LZ238" s="12"/>
      <c r="MA238" s="12"/>
      <c r="MB238" s="12"/>
      <c r="MC238" s="12"/>
      <c r="MD238" s="12"/>
      <c r="ME238" s="12"/>
      <c r="MF238" s="12"/>
      <c r="MG238" s="12"/>
      <c r="MH238" s="12"/>
      <c r="MI238" s="12"/>
      <c r="MJ238" s="12"/>
      <c r="MK238" s="12"/>
      <c r="ML238" s="12"/>
      <c r="MM238" s="12"/>
      <c r="MN238" s="12"/>
      <c r="MO238" s="12"/>
      <c r="MP238" s="12"/>
      <c r="MQ238" s="12"/>
      <c r="MR238" s="12"/>
      <c r="MS238" s="12"/>
      <c r="MT238" s="12"/>
      <c r="MU238" s="12"/>
      <c r="MV238" s="12"/>
      <c r="MW238" s="12"/>
      <c r="MX238" s="12"/>
      <c r="MY238" s="12"/>
      <c r="MZ238" s="12"/>
      <c r="NA238" s="12"/>
      <c r="NB238" s="12"/>
      <c r="NC238" s="12"/>
      <c r="ND238" s="12"/>
      <c r="NE238" s="12"/>
      <c r="NF238" s="12"/>
      <c r="NG238" s="12"/>
      <c r="NH238" s="12"/>
      <c r="NI238" s="12"/>
      <c r="NJ238" s="12"/>
      <c r="NK238" s="12"/>
      <c r="NL238" s="12"/>
      <c r="NM238" s="12"/>
      <c r="NN238" s="12"/>
      <c r="NO238" s="12"/>
      <c r="NP238" s="12"/>
      <c r="NQ238" s="12"/>
      <c r="NR238" s="12"/>
      <c r="NS238" s="12"/>
      <c r="NT238" s="12"/>
      <c r="NU238" s="12"/>
      <c r="NV238" s="12"/>
      <c r="NW238" s="12"/>
      <c r="NX238" s="12"/>
      <c r="NY238" s="12"/>
      <c r="NZ238" s="12"/>
      <c r="OA238" s="12"/>
      <c r="OB238" s="12"/>
      <c r="OC238" s="12"/>
      <c r="OD238" s="12"/>
      <c r="OE238" s="12"/>
      <c r="OF238" s="12"/>
      <c r="OG238" s="12"/>
      <c r="OH238" s="12"/>
      <c r="OI238" s="12"/>
      <c r="OJ238" s="12"/>
      <c r="OK238" s="12"/>
      <c r="OL238" s="12"/>
      <c r="OM238" s="12"/>
      <c r="ON238" s="12"/>
      <c r="OO238" s="12"/>
      <c r="OP238" s="12"/>
      <c r="OQ238" s="12"/>
      <c r="OR238" s="12"/>
      <c r="OS238" s="12"/>
      <c r="OT238" s="12"/>
      <c r="OU238" s="12"/>
      <c r="OV238" s="12"/>
      <c r="OW238" s="12"/>
      <c r="OX238" s="12"/>
      <c r="OY238" s="12"/>
      <c r="OZ238" s="12"/>
      <c r="PA238" s="12"/>
      <c r="PB238" s="12"/>
      <c r="PC238" s="12"/>
      <c r="PD238" s="12"/>
      <c r="PE238" s="12"/>
      <c r="PF238" s="12"/>
      <c r="PG238" s="12"/>
      <c r="PH238" s="12"/>
      <c r="PI238" s="12"/>
      <c r="PJ238" s="12"/>
      <c r="PK238" s="12"/>
      <c r="PL238" s="12"/>
      <c r="PM238" s="12"/>
      <c r="PN238" s="12"/>
      <c r="PO238" s="12"/>
      <c r="PP238" s="12"/>
      <c r="PQ238" s="12"/>
      <c r="PR238" s="12"/>
      <c r="PS238" s="12"/>
      <c r="PT238" s="12"/>
      <c r="PU238" s="12"/>
      <c r="PV238" s="12"/>
      <c r="PW238" s="12"/>
      <c r="PX238" s="12"/>
      <c r="PY238" s="12"/>
      <c r="PZ238" s="12"/>
      <c r="QA238" s="12"/>
      <c r="QB238" s="12"/>
      <c r="QC238" s="12"/>
      <c r="QD238" s="12"/>
      <c r="QE238" s="12"/>
      <c r="QF238" s="12"/>
      <c r="QG238" s="12"/>
      <c r="QH238" s="12"/>
      <c r="QI238" s="12"/>
      <c r="QJ238" s="12"/>
      <c r="QK238" s="12"/>
      <c r="QL238" s="12"/>
      <c r="QM238" s="12"/>
      <c r="QN238" s="12"/>
      <c r="QO238" s="12"/>
      <c r="QP238" s="12"/>
      <c r="QQ238" s="12"/>
      <c r="QR238" s="12"/>
      <c r="QS238" s="12"/>
      <c r="QT238" s="12"/>
      <c r="QU238" s="12"/>
      <c r="QV238" s="12"/>
      <c r="QW238" s="12"/>
      <c r="QX238" s="12"/>
      <c r="QY238" s="12"/>
      <c r="QZ238" s="12"/>
      <c r="RA238" s="12"/>
      <c r="RB238" s="12"/>
      <c r="RC238" s="12"/>
      <c r="RD238" s="12"/>
      <c r="RE238" s="12"/>
      <c r="RF238" s="12"/>
      <c r="RG238" s="12"/>
      <c r="RH238" s="12"/>
      <c r="RI238" s="12"/>
      <c r="RJ238" s="12"/>
      <c r="RK238" s="12"/>
      <c r="RL238" s="12"/>
      <c r="RM238" s="12"/>
      <c r="RN238" s="12"/>
      <c r="RO238" s="12"/>
      <c r="RP238" s="12"/>
      <c r="RQ238" s="12"/>
      <c r="RR238" s="12"/>
      <c r="RS238" s="12"/>
      <c r="RT238" s="12"/>
      <c r="RU238" s="12"/>
      <c r="RV238" s="12"/>
      <c r="RW238" s="12"/>
      <c r="RX238" s="12"/>
      <c r="RY238" s="12"/>
      <c r="RZ238" s="12"/>
      <c r="SA238" s="12"/>
      <c r="SB238" s="12"/>
      <c r="SC238" s="12"/>
      <c r="SD238" s="12"/>
      <c r="SE238" s="12"/>
      <c r="SF238" s="12"/>
      <c r="SG238" s="12"/>
      <c r="SH238" s="12"/>
      <c r="SI238" s="12"/>
      <c r="SJ238" s="12"/>
      <c r="SK238" s="12"/>
      <c r="SL238" s="12"/>
      <c r="SM238" s="12"/>
      <c r="SN238" s="12"/>
      <c r="SO238" s="12"/>
      <c r="SP238" s="12"/>
      <c r="SQ238" s="12"/>
      <c r="SR238" s="12"/>
      <c r="SS238" s="12"/>
      <c r="ST238" s="12"/>
      <c r="SU238" s="12"/>
      <c r="SV238" s="12"/>
      <c r="SW238" s="12"/>
      <c r="SX238" s="12"/>
      <c r="SY238" s="12"/>
      <c r="SZ238" s="12"/>
      <c r="TA238" s="12"/>
      <c r="TB238" s="12"/>
      <c r="TC238" s="12"/>
      <c r="TD238" s="12"/>
      <c r="TE238" s="12"/>
      <c r="TF238" s="12"/>
      <c r="TG238" s="12"/>
      <c r="TH238" s="12"/>
      <c r="TI238" s="12"/>
      <c r="TJ238" s="12"/>
      <c r="TK238" s="12"/>
      <c r="TL238" s="12"/>
      <c r="TM238" s="12"/>
      <c r="TN238" s="12"/>
      <c r="TO238" s="12"/>
      <c r="TP238" s="12"/>
      <c r="TQ238" s="12"/>
      <c r="TR238" s="12"/>
      <c r="TS238" s="12"/>
      <c r="TT238" s="12"/>
      <c r="TU238" s="12"/>
      <c r="TV238" s="12"/>
      <c r="TW238" s="12"/>
      <c r="TX238" s="12"/>
      <c r="TY238" s="12"/>
      <c r="TZ238" s="12"/>
      <c r="UA238" s="12"/>
      <c r="UB238" s="12"/>
      <c r="UC238" s="12"/>
      <c r="UD238" s="12"/>
      <c r="UE238" s="12"/>
      <c r="UF238" s="12"/>
      <c r="UG238" s="12"/>
      <c r="UH238" s="12"/>
      <c r="UI238" s="12"/>
      <c r="UJ238" s="12"/>
      <c r="UK238" s="12"/>
      <c r="UL238" s="12"/>
      <c r="UM238" s="12"/>
      <c r="UN238" s="12"/>
      <c r="UO238" s="12"/>
      <c r="UP238" s="12"/>
      <c r="UQ238" s="12"/>
      <c r="UR238" s="12"/>
      <c r="US238" s="12"/>
      <c r="UT238" s="12"/>
      <c r="UU238" s="12"/>
      <c r="UV238" s="12"/>
      <c r="UW238" s="12"/>
      <c r="UX238" s="12"/>
      <c r="UY238" s="12"/>
      <c r="UZ238" s="12"/>
      <c r="VA238" s="12"/>
      <c r="VB238" s="12"/>
      <c r="VC238" s="12"/>
      <c r="VD238" s="12"/>
      <c r="VE238" s="12"/>
      <c r="VF238" s="12"/>
      <c r="VG238" s="12"/>
      <c r="VH238" s="12"/>
      <c r="VI238" s="12"/>
      <c r="VJ238" s="12"/>
      <c r="VK238" s="12"/>
      <c r="VL238" s="12"/>
      <c r="VM238" s="12"/>
      <c r="VN238" s="12"/>
      <c r="VO238" s="12"/>
      <c r="VP238" s="12"/>
      <c r="VQ238" s="12"/>
      <c r="VR238" s="12"/>
      <c r="VS238" s="12"/>
      <c r="VT238" s="12"/>
      <c r="VU238" s="12"/>
      <c r="VV238" s="12"/>
      <c r="VW238" s="12"/>
      <c r="VX238" s="12"/>
      <c r="VY238" s="12"/>
      <c r="VZ238" s="12"/>
      <c r="WA238" s="12"/>
      <c r="WB238" s="12"/>
      <c r="WC238" s="12"/>
      <c r="WD238" s="12"/>
      <c r="WE238" s="12"/>
      <c r="WF238" s="12"/>
      <c r="WG238" s="12"/>
      <c r="WH238" s="12"/>
      <c r="WI238" s="12"/>
      <c r="WJ238" s="12"/>
      <c r="WK238" s="12"/>
      <c r="WL238" s="12"/>
      <c r="WM238" s="12"/>
      <c r="WN238" s="12"/>
      <c r="WO238" s="12"/>
      <c r="WP238" s="12"/>
      <c r="WQ238" s="12"/>
      <c r="WR238" s="12"/>
      <c r="WS238" s="12"/>
      <c r="WT238" s="12"/>
      <c r="WU238" s="12"/>
      <c r="WV238" s="12"/>
      <c r="WW238" s="12"/>
      <c r="WX238" s="12"/>
      <c r="WY238" s="12"/>
      <c r="WZ238" s="12"/>
      <c r="XA238" s="12"/>
      <c r="XB238" s="12"/>
      <c r="XC238" s="12"/>
      <c r="XD238" s="12"/>
      <c r="XE238" s="12"/>
      <c r="XF238" s="12"/>
      <c r="XG238" s="12"/>
      <c r="XH238" s="12"/>
      <c r="XI238" s="12"/>
      <c r="XJ238" s="12"/>
      <c r="XK238" s="12"/>
      <c r="XL238" s="12"/>
      <c r="XM238" s="12"/>
      <c r="XN238" s="12"/>
      <c r="XO238" s="12"/>
      <c r="XP238" s="12"/>
      <c r="XQ238" s="12"/>
      <c r="XR238" s="12"/>
      <c r="XS238" s="12"/>
      <c r="XT238" s="12"/>
      <c r="XU238" s="12"/>
      <c r="XV238" s="12"/>
      <c r="XW238" s="12"/>
      <c r="XX238" s="12"/>
      <c r="XY238" s="12"/>
      <c r="XZ238" s="12"/>
      <c r="YA238" s="12"/>
      <c r="YB238" s="12"/>
      <c r="YC238" s="12"/>
      <c r="YD238" s="12"/>
      <c r="YE238" s="12"/>
      <c r="YF238" s="12"/>
      <c r="YG238" s="12"/>
      <c r="YH238" s="12"/>
      <c r="YI238" s="12"/>
      <c r="YJ238" s="12"/>
      <c r="YK238" s="12"/>
      <c r="YL238" s="12"/>
      <c r="YM238" s="12"/>
      <c r="YN238" s="12"/>
      <c r="YO238" s="12"/>
      <c r="YP238" s="12"/>
      <c r="YQ238" s="12"/>
      <c r="YR238" s="12"/>
      <c r="YS238" s="12"/>
      <c r="YT238" s="12"/>
      <c r="YU238" s="12"/>
      <c r="YV238" s="12"/>
      <c r="YW238" s="12"/>
      <c r="YX238" s="12"/>
      <c r="YY238" s="12"/>
      <c r="YZ238" s="12"/>
      <c r="ZA238" s="12"/>
      <c r="ZB238" s="12"/>
      <c r="ZC238" s="12"/>
      <c r="ZD238" s="12"/>
      <c r="ZE238" s="12"/>
      <c r="ZF238" s="12"/>
      <c r="ZG238" s="12"/>
      <c r="ZH238" s="12"/>
      <c r="ZI238" s="12"/>
      <c r="ZJ238" s="12"/>
      <c r="ZK238" s="12"/>
      <c r="ZL238" s="12"/>
      <c r="ZM238" s="12"/>
      <c r="ZN238" s="12"/>
      <c r="ZO238" s="12"/>
      <c r="ZP238" s="12"/>
      <c r="ZQ238" s="12"/>
      <c r="ZR238" s="12"/>
      <c r="ZS238" s="12"/>
      <c r="ZT238" s="12"/>
      <c r="ZU238" s="12"/>
      <c r="ZV238" s="12"/>
      <c r="ZW238" s="12"/>
      <c r="ZX238" s="12"/>
      <c r="ZY238" s="12"/>
      <c r="ZZ238" s="12"/>
      <c r="AAA238" s="12"/>
      <c r="AAB238" s="12"/>
      <c r="AAC238" s="12"/>
      <c r="AAD238" s="12"/>
      <c r="AAE238" s="12"/>
      <c r="AAF238" s="12"/>
      <c r="AAG238" s="12"/>
      <c r="AAH238" s="12"/>
      <c r="AAI238" s="12"/>
      <c r="AAJ238" s="12"/>
      <c r="AAK238" s="12"/>
      <c r="AAL238" s="12"/>
      <c r="AAM238" s="12"/>
      <c r="AAN238" s="12"/>
      <c r="AAO238" s="12"/>
      <c r="AAP238" s="12"/>
      <c r="AAQ238" s="12"/>
      <c r="AAR238" s="12"/>
      <c r="AAS238" s="12"/>
      <c r="AAT238" s="12"/>
      <c r="AAU238" s="12"/>
      <c r="AAV238" s="12"/>
      <c r="AAW238" s="12"/>
      <c r="AAX238" s="12"/>
      <c r="AAY238" s="12"/>
      <c r="AAZ238" s="12"/>
      <c r="ABA238" s="12"/>
      <c r="ABB238" s="12"/>
      <c r="ABC238" s="12"/>
      <c r="ABD238" s="12"/>
      <c r="ABE238" s="12"/>
      <c r="ABF238" s="12"/>
      <c r="ABG238" s="12"/>
      <c r="ABH238" s="12"/>
      <c r="ABI238" s="12"/>
      <c r="ABJ238" s="12"/>
      <c r="ABK238" s="12"/>
      <c r="ABL238" s="12"/>
      <c r="ABM238" s="12"/>
      <c r="ABN238" s="12"/>
      <c r="ABO238" s="12"/>
      <c r="ABP238" s="12"/>
      <c r="ABQ238" s="12"/>
      <c r="ABR238" s="12"/>
      <c r="ABS238" s="12"/>
      <c r="ABT238" s="12"/>
      <c r="ABU238" s="12"/>
      <c r="ABV238" s="12"/>
      <c r="ABW238" s="12"/>
      <c r="ABX238" s="12"/>
      <c r="ABY238" s="12"/>
      <c r="ABZ238" s="12"/>
      <c r="ACA238" s="12"/>
      <c r="ACB238" s="12"/>
      <c r="ACC238" s="12"/>
      <c r="ACD238" s="12"/>
      <c r="ACE238" s="12"/>
      <c r="ACF238" s="12"/>
      <c r="ACG238" s="12"/>
      <c r="ACH238" s="12"/>
      <c r="ACI238" s="12"/>
      <c r="ACJ238" s="12"/>
      <c r="ACK238" s="12"/>
      <c r="ACL238" s="12"/>
      <c r="ACM238" s="12"/>
      <c r="ACN238" s="12"/>
      <c r="ACO238" s="12"/>
      <c r="ACP238" s="12"/>
      <c r="ACQ238" s="12"/>
      <c r="ACR238" s="12"/>
      <c r="ACS238" s="12"/>
      <c r="ACT238" s="12"/>
      <c r="ACU238" s="12"/>
      <c r="ACV238" s="12"/>
      <c r="ACW238" s="12"/>
      <c r="ACX238" s="12"/>
      <c r="ACY238" s="12"/>
      <c r="ACZ238" s="12"/>
      <c r="ADA238" s="12"/>
      <c r="ADB238" s="12"/>
      <c r="ADC238" s="12"/>
      <c r="ADD238" s="12"/>
      <c r="ADE238" s="12"/>
      <c r="ADF238" s="12"/>
      <c r="ADG238" s="12"/>
      <c r="ADH238" s="12"/>
      <c r="ADI238" s="12"/>
      <c r="ADJ238" s="12"/>
      <c r="ADK238" s="12"/>
      <c r="ADL238" s="12"/>
      <c r="ADM238" s="12"/>
      <c r="ADN238" s="12"/>
      <c r="ADO238" s="12"/>
      <c r="ADP238" s="12"/>
      <c r="ADQ238" s="12"/>
      <c r="ADR238" s="12"/>
      <c r="ADS238" s="12"/>
      <c r="ADT238" s="12"/>
      <c r="ADU238" s="12"/>
      <c r="ADV238" s="12"/>
      <c r="ADW238" s="12"/>
      <c r="ADX238" s="12"/>
      <c r="ADY238" s="12"/>
      <c r="ADZ238" s="12"/>
      <c r="AEA238" s="12"/>
      <c r="AEB238" s="12"/>
      <c r="AEC238" s="12"/>
      <c r="AED238" s="12"/>
      <c r="AEE238" s="12"/>
      <c r="AEF238" s="12"/>
      <c r="AEG238" s="12"/>
      <c r="AEH238" s="12"/>
      <c r="AEI238" s="12"/>
      <c r="AEJ238" s="12"/>
      <c r="AEK238" s="12"/>
      <c r="AEL238" s="12"/>
      <c r="AEM238" s="12"/>
      <c r="AEN238" s="12"/>
      <c r="AEO238" s="12"/>
      <c r="AEP238" s="12"/>
      <c r="AEQ238" s="12"/>
      <c r="AER238" s="12"/>
      <c r="AES238" s="12"/>
      <c r="AET238" s="12"/>
      <c r="AEU238" s="12"/>
      <c r="AEV238" s="12"/>
      <c r="AEW238" s="12"/>
      <c r="AEX238" s="12"/>
      <c r="AEY238" s="12"/>
      <c r="AEZ238" s="12"/>
      <c r="AFA238" s="12"/>
      <c r="AFB238" s="12"/>
      <c r="AFC238" s="12"/>
      <c r="AFD238" s="12"/>
      <c r="AFE238" s="12"/>
      <c r="AFF238" s="12"/>
      <c r="AFG238" s="12"/>
      <c r="AFH238" s="12"/>
      <c r="AFI238" s="12"/>
      <c r="AFJ238" s="12"/>
      <c r="AFK238" s="12"/>
      <c r="AFL238" s="12"/>
      <c r="AFM238" s="12"/>
      <c r="AFN238" s="12"/>
      <c r="AFO238" s="12"/>
      <c r="AFP238" s="12"/>
      <c r="AFQ238" s="12"/>
      <c r="AFR238" s="12"/>
      <c r="AFS238" s="12"/>
      <c r="AFT238" s="12"/>
      <c r="AFU238" s="12"/>
      <c r="AFV238" s="12"/>
      <c r="AFW238" s="12"/>
      <c r="AFX238" s="12"/>
      <c r="AFY238" s="12"/>
      <c r="AFZ238" s="12"/>
      <c r="AGA238" s="12"/>
      <c r="AGB238" s="12"/>
      <c r="AGC238" s="12"/>
      <c r="AGD238" s="12"/>
      <c r="AGE238" s="12"/>
      <c r="AGF238" s="12"/>
      <c r="AGG238" s="12"/>
      <c r="AGH238" s="12"/>
      <c r="AGI238" s="12"/>
      <c r="AGJ238" s="12"/>
      <c r="AGK238" s="12"/>
      <c r="AGL238" s="12"/>
      <c r="AGM238" s="12"/>
      <c r="AGN238" s="12"/>
      <c r="AGO238" s="12"/>
      <c r="AGP238" s="12"/>
      <c r="AGQ238" s="12"/>
      <c r="AGR238" s="12"/>
      <c r="AGS238" s="12"/>
      <c r="AGT238" s="12"/>
      <c r="AGU238" s="12"/>
      <c r="AGV238" s="12"/>
      <c r="AGW238" s="12"/>
      <c r="AGX238" s="12"/>
      <c r="AGY238" s="12"/>
      <c r="AGZ238" s="12"/>
      <c r="AHA238" s="12"/>
      <c r="AHB238" s="12"/>
      <c r="AHC238" s="12"/>
      <c r="AHD238" s="12"/>
      <c r="AHE238" s="12"/>
      <c r="AHF238" s="12"/>
      <c r="AHG238" s="12"/>
      <c r="AHH238" s="12"/>
      <c r="AHI238" s="12"/>
      <c r="AHJ238" s="12"/>
      <c r="AHK238" s="12"/>
      <c r="AHL238" s="12"/>
      <c r="AHM238" s="12"/>
      <c r="AHN238" s="12"/>
      <c r="AHO238" s="12"/>
      <c r="AHP238" s="12"/>
      <c r="AHQ238" s="12"/>
      <c r="AHR238" s="12"/>
      <c r="AHS238" s="12"/>
      <c r="AHT238" s="12"/>
      <c r="AHU238" s="12"/>
      <c r="AHV238" s="12"/>
      <c r="AHW238" s="12"/>
      <c r="AHX238" s="12"/>
      <c r="AHY238" s="12"/>
      <c r="AHZ238" s="12"/>
      <c r="AIA238" s="12"/>
      <c r="AIB238" s="12"/>
      <c r="AIC238" s="12"/>
      <c r="AID238" s="12"/>
      <c r="AIE238" s="12"/>
      <c r="AIF238" s="12"/>
      <c r="AIG238" s="12"/>
      <c r="AIH238" s="12"/>
      <c r="AII238" s="12"/>
      <c r="AIJ238" s="12"/>
      <c r="AIK238" s="12"/>
      <c r="AIL238" s="12"/>
      <c r="AIM238" s="12"/>
      <c r="AIN238" s="12"/>
      <c r="AIO238" s="12"/>
      <c r="AIP238" s="12"/>
      <c r="AIQ238" s="12"/>
      <c r="AIR238" s="12"/>
      <c r="AIS238" s="12"/>
      <c r="AIT238" s="12"/>
      <c r="AIU238" s="12"/>
      <c r="AIV238" s="12"/>
      <c r="AIW238" s="12"/>
      <c r="AIX238" s="12"/>
      <c r="AIY238" s="12"/>
      <c r="AIZ238" s="12"/>
      <c r="AJA238" s="12"/>
      <c r="AJB238" s="12"/>
      <c r="AJC238" s="12"/>
      <c r="AJD238" s="12"/>
      <c r="AJE238" s="12"/>
      <c r="AJF238" s="12"/>
      <c r="AJG238" s="12"/>
      <c r="AJH238" s="12"/>
      <c r="AJI238" s="12"/>
      <c r="AJJ238" s="12"/>
      <c r="AJK238" s="12"/>
      <c r="AJL238" s="12"/>
      <c r="AJM238" s="12"/>
      <c r="AJN238" s="12"/>
      <c r="AJO238" s="12"/>
      <c r="AJP238" s="12"/>
      <c r="AJQ238" s="12"/>
      <c r="AJR238" s="12"/>
      <c r="AJS238" s="12"/>
      <c r="AJT238" s="12"/>
      <c r="AJU238" s="12"/>
      <c r="AJV238" s="12"/>
      <c r="AJW238" s="12"/>
      <c r="AJX238" s="12"/>
      <c r="AJY238" s="12"/>
      <c r="AJZ238" s="12"/>
      <c r="AKA238" s="12"/>
      <c r="AKB238" s="12"/>
      <c r="AKC238" s="12"/>
      <c r="AKD238" s="12"/>
      <c r="AKE238" s="12"/>
      <c r="AKF238" s="12"/>
      <c r="AKG238" s="12"/>
      <c r="AKH238" s="12"/>
      <c r="AKI238" s="12"/>
      <c r="AKJ238" s="12"/>
      <c r="AKK238" s="12"/>
      <c r="AKL238" s="12"/>
      <c r="AKM238" s="12"/>
      <c r="AKN238" s="12"/>
      <c r="AKO238" s="12"/>
      <c r="AKP238" s="12"/>
      <c r="AKQ238" s="12"/>
      <c r="AKR238" s="12"/>
      <c r="AKS238" s="12"/>
      <c r="AKT238" s="12"/>
      <c r="AKU238" s="12"/>
      <c r="AKV238" s="12"/>
      <c r="AKW238" s="12"/>
      <c r="AKX238" s="12"/>
      <c r="AKY238" s="12"/>
      <c r="AKZ238" s="12"/>
      <c r="ALA238" s="12"/>
      <c r="ALB238" s="12"/>
      <c r="ALC238" s="12"/>
      <c r="ALD238" s="12"/>
      <c r="ALE238" s="12"/>
      <c r="ALF238" s="12"/>
      <c r="ALG238" s="12"/>
      <c r="ALH238" s="12"/>
      <c r="ALI238" s="12"/>
      <c r="ALJ238" s="12"/>
      <c r="ALK238" s="12"/>
      <c r="ALL238" s="12"/>
      <c r="ALM238" s="12"/>
      <c r="ALN238" s="12"/>
      <c r="ALO238" s="12"/>
      <c r="ALP238" s="12"/>
      <c r="ALQ238" s="12"/>
      <c r="ALR238" s="12"/>
      <c r="ALS238" s="12"/>
      <c r="ALT238" s="12"/>
      <c r="ALU238" s="12"/>
      <c r="ALV238" s="12"/>
      <c r="ALW238" s="12"/>
      <c r="ALX238" s="12"/>
      <c r="ALY238" s="12"/>
      <c r="ALZ238" s="12"/>
      <c r="AMA238" s="12"/>
      <c r="AMB238" s="12"/>
      <c r="AMC238" s="12"/>
      <c r="AMD238" s="12"/>
      <c r="AME238" s="12"/>
      <c r="AMF238" s="12"/>
      <c r="AMG238" s="12"/>
      <c r="AMH238" s="12"/>
      <c r="AMI238" s="12"/>
    </row>
    <row r="239" spans="1:1023" s="13" customFormat="1" x14ac:dyDescent="0.2">
      <c r="A239" s="12"/>
      <c r="B239" s="93">
        <v>101094</v>
      </c>
      <c r="C239" s="72" t="s">
        <v>167</v>
      </c>
      <c r="D239" s="148" t="s">
        <v>1130</v>
      </c>
      <c r="E239" s="171" t="s">
        <v>345</v>
      </c>
      <c r="F239" s="37">
        <v>5.75</v>
      </c>
      <c r="G239" s="205" t="s">
        <v>141</v>
      </c>
      <c r="H239" s="37">
        <v>119.97</v>
      </c>
      <c r="I239" s="279">
        <v>12.71</v>
      </c>
      <c r="J239" s="6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c r="AH239" s="12"/>
      <c r="AI239" s="12"/>
      <c r="AJ239" s="12"/>
      <c r="AK239" s="12"/>
      <c r="AL239" s="12"/>
      <c r="AM239" s="12"/>
      <c r="AN239" s="12"/>
      <c r="AO239" s="12"/>
      <c r="AP239" s="12"/>
      <c r="AQ239" s="12"/>
      <c r="AR239" s="12"/>
      <c r="AS239" s="12"/>
      <c r="AT239" s="12"/>
      <c r="AU239" s="12"/>
      <c r="AV239" s="12"/>
      <c r="AW239" s="12"/>
      <c r="AX239" s="12"/>
      <c r="AY239" s="12"/>
      <c r="AZ239" s="12"/>
      <c r="BA239" s="12"/>
      <c r="BB239" s="12"/>
      <c r="BC239" s="12"/>
      <c r="BD239" s="12"/>
      <c r="BE239" s="12"/>
      <c r="BF239" s="12"/>
      <c r="BG239" s="12"/>
      <c r="BH239" s="12"/>
      <c r="BI239" s="12"/>
      <c r="BJ239" s="12"/>
      <c r="BK239" s="12"/>
      <c r="BL239" s="12"/>
      <c r="BM239" s="12"/>
      <c r="BN239" s="12"/>
      <c r="BO239" s="12"/>
      <c r="BP239" s="12"/>
      <c r="BQ239" s="12"/>
      <c r="BR239" s="12"/>
      <c r="BS239" s="12"/>
      <c r="BT239" s="12"/>
      <c r="BU239" s="12"/>
      <c r="BV239" s="12"/>
      <c r="BW239" s="12"/>
      <c r="BX239" s="12"/>
      <c r="BY239" s="12"/>
      <c r="BZ239" s="12"/>
      <c r="CA239" s="12"/>
      <c r="CB239" s="12"/>
      <c r="CC239" s="12"/>
      <c r="CD239" s="12"/>
      <c r="CE239" s="12"/>
      <c r="CF239" s="12"/>
      <c r="CG239" s="12"/>
      <c r="CH239" s="12"/>
      <c r="CI239" s="12"/>
      <c r="CJ239" s="12"/>
      <c r="CK239" s="12"/>
      <c r="CL239" s="12"/>
      <c r="CM239" s="12"/>
      <c r="CN239" s="12"/>
      <c r="CO239" s="12"/>
      <c r="CP239" s="12"/>
      <c r="CQ239" s="12"/>
      <c r="CR239" s="12"/>
      <c r="CS239" s="12"/>
      <c r="CT239" s="12"/>
      <c r="CU239" s="12"/>
      <c r="CV239" s="12"/>
      <c r="CW239" s="12"/>
      <c r="CX239" s="12"/>
      <c r="CY239" s="12"/>
      <c r="CZ239" s="12"/>
      <c r="DA239" s="12"/>
      <c r="DB239" s="12"/>
      <c r="DC239" s="12"/>
      <c r="DD239" s="12"/>
      <c r="DE239" s="12"/>
      <c r="DF239" s="12"/>
      <c r="DG239" s="12"/>
      <c r="DH239" s="12"/>
      <c r="DI239" s="12"/>
      <c r="DJ239" s="12"/>
      <c r="DK239" s="12"/>
      <c r="DL239" s="12"/>
      <c r="DM239" s="12"/>
      <c r="DN239" s="12"/>
      <c r="DO239" s="12"/>
      <c r="DP239" s="12"/>
      <c r="DQ239" s="12"/>
      <c r="DR239" s="12"/>
      <c r="DS239" s="12"/>
      <c r="DT239" s="12"/>
      <c r="DU239" s="12"/>
      <c r="DV239" s="12"/>
      <c r="DW239" s="12"/>
      <c r="DX239" s="12"/>
      <c r="DY239" s="12"/>
      <c r="DZ239" s="12"/>
      <c r="EA239" s="12"/>
      <c r="EB239" s="12"/>
      <c r="EC239" s="12"/>
      <c r="ED239" s="12"/>
      <c r="EE239" s="12"/>
      <c r="EF239" s="12"/>
      <c r="EG239" s="12"/>
      <c r="EH239" s="12"/>
      <c r="EI239" s="12"/>
      <c r="EJ239" s="12"/>
      <c r="EK239" s="12"/>
      <c r="EL239" s="12"/>
      <c r="EM239" s="12"/>
      <c r="EN239" s="12"/>
      <c r="EO239" s="12"/>
      <c r="EP239" s="12"/>
      <c r="EQ239" s="12"/>
      <c r="ER239" s="12"/>
      <c r="ES239" s="12"/>
      <c r="ET239" s="12"/>
      <c r="EU239" s="12"/>
      <c r="EV239" s="12"/>
      <c r="EW239" s="12"/>
      <c r="EX239" s="12"/>
      <c r="EY239" s="12"/>
      <c r="EZ239" s="12"/>
      <c r="FA239" s="12"/>
      <c r="FB239" s="12"/>
      <c r="FC239" s="12"/>
      <c r="FD239" s="12"/>
      <c r="FE239" s="12"/>
      <c r="FF239" s="12"/>
      <c r="FG239" s="12"/>
      <c r="FH239" s="12"/>
      <c r="FI239" s="12"/>
      <c r="FJ239" s="12"/>
      <c r="FK239" s="12"/>
      <c r="FL239" s="12"/>
      <c r="FM239" s="12"/>
      <c r="FN239" s="12"/>
      <c r="FO239" s="12"/>
      <c r="FP239" s="12"/>
      <c r="FQ239" s="12"/>
      <c r="FR239" s="12"/>
      <c r="FS239" s="12"/>
      <c r="FT239" s="12"/>
      <c r="FU239" s="12"/>
      <c r="FV239" s="12"/>
      <c r="FW239" s="12"/>
      <c r="FX239" s="12"/>
      <c r="FY239" s="12"/>
      <c r="FZ239" s="12"/>
      <c r="GA239" s="12"/>
      <c r="GB239" s="12"/>
      <c r="GC239" s="12"/>
      <c r="GD239" s="12"/>
      <c r="GE239" s="12"/>
      <c r="GF239" s="12"/>
      <c r="GG239" s="12"/>
      <c r="GH239" s="12"/>
      <c r="GI239" s="12"/>
      <c r="GJ239" s="12"/>
      <c r="GK239" s="12"/>
      <c r="GL239" s="12"/>
      <c r="GM239" s="12"/>
      <c r="GN239" s="12"/>
      <c r="GO239" s="12"/>
      <c r="GP239" s="12"/>
      <c r="GQ239" s="12"/>
      <c r="GR239" s="12"/>
      <c r="GS239" s="12"/>
      <c r="GT239" s="12"/>
      <c r="GU239" s="12"/>
      <c r="GV239" s="12"/>
      <c r="GW239" s="12"/>
      <c r="GX239" s="12"/>
      <c r="GY239" s="12"/>
      <c r="GZ239" s="12"/>
      <c r="HA239" s="12"/>
      <c r="HB239" s="12"/>
      <c r="HC239" s="12"/>
      <c r="HD239" s="12"/>
      <c r="HE239" s="12"/>
      <c r="HF239" s="12"/>
      <c r="HG239" s="12"/>
      <c r="HH239" s="12"/>
      <c r="HI239" s="12"/>
      <c r="HJ239" s="12"/>
      <c r="HK239" s="12"/>
      <c r="HL239" s="12"/>
      <c r="HM239" s="12"/>
      <c r="HN239" s="12"/>
      <c r="HO239" s="12"/>
      <c r="HP239" s="12"/>
      <c r="HQ239" s="12"/>
      <c r="HR239" s="12"/>
      <c r="HS239" s="12"/>
      <c r="HT239" s="12"/>
      <c r="HU239" s="12"/>
      <c r="HV239" s="12"/>
      <c r="HW239" s="12"/>
      <c r="HX239" s="12"/>
      <c r="HY239" s="12"/>
      <c r="HZ239" s="12"/>
      <c r="IA239" s="12"/>
      <c r="IB239" s="12"/>
      <c r="IC239" s="12"/>
      <c r="ID239" s="12"/>
      <c r="IE239" s="12"/>
      <c r="IF239" s="12"/>
      <c r="IG239" s="12"/>
      <c r="IH239" s="12"/>
      <c r="II239" s="12"/>
      <c r="IJ239" s="12"/>
      <c r="IK239" s="12"/>
      <c r="IL239" s="12"/>
      <c r="IM239" s="12"/>
      <c r="IN239" s="12"/>
      <c r="IO239" s="12"/>
      <c r="IP239" s="12"/>
      <c r="IQ239" s="12"/>
      <c r="IR239" s="12"/>
      <c r="IS239" s="12"/>
      <c r="IT239" s="12"/>
      <c r="IU239" s="12"/>
      <c r="IV239" s="12"/>
      <c r="IW239" s="12"/>
      <c r="IX239" s="12"/>
      <c r="IY239" s="12"/>
      <c r="IZ239" s="12"/>
      <c r="JA239" s="12"/>
      <c r="JB239" s="12"/>
      <c r="JC239" s="12"/>
      <c r="JD239" s="12"/>
      <c r="JE239" s="12"/>
      <c r="JF239" s="12"/>
      <c r="JG239" s="12"/>
      <c r="JH239" s="12"/>
      <c r="JI239" s="12"/>
      <c r="JJ239" s="12"/>
      <c r="JK239" s="12"/>
      <c r="JL239" s="12"/>
      <c r="JM239" s="12"/>
      <c r="JN239" s="12"/>
      <c r="JO239" s="12"/>
      <c r="JP239" s="12"/>
      <c r="JQ239" s="12"/>
      <c r="JR239" s="12"/>
      <c r="JS239" s="12"/>
      <c r="JT239" s="12"/>
      <c r="JU239" s="12"/>
      <c r="JV239" s="12"/>
      <c r="JW239" s="12"/>
      <c r="JX239" s="12"/>
      <c r="JY239" s="12"/>
      <c r="JZ239" s="12"/>
      <c r="KA239" s="12"/>
      <c r="KB239" s="12"/>
      <c r="KC239" s="12"/>
      <c r="KD239" s="12"/>
      <c r="KE239" s="12"/>
      <c r="KF239" s="12"/>
      <c r="KG239" s="12"/>
      <c r="KH239" s="12"/>
      <c r="KI239" s="12"/>
      <c r="KJ239" s="12"/>
      <c r="KK239" s="12"/>
      <c r="KL239" s="12"/>
      <c r="KM239" s="12"/>
      <c r="KN239" s="12"/>
      <c r="KO239" s="12"/>
      <c r="KP239" s="12"/>
      <c r="KQ239" s="12"/>
      <c r="KR239" s="12"/>
      <c r="KS239" s="12"/>
      <c r="KT239" s="12"/>
      <c r="KU239" s="12"/>
      <c r="KV239" s="12"/>
      <c r="KW239" s="12"/>
      <c r="KX239" s="12"/>
      <c r="KY239" s="12"/>
      <c r="KZ239" s="12"/>
      <c r="LA239" s="12"/>
      <c r="LB239" s="12"/>
      <c r="LC239" s="12"/>
      <c r="LD239" s="12"/>
      <c r="LE239" s="12"/>
      <c r="LF239" s="12"/>
      <c r="LG239" s="12"/>
      <c r="LH239" s="12"/>
      <c r="LI239" s="12"/>
      <c r="LJ239" s="12"/>
      <c r="LK239" s="12"/>
      <c r="LL239" s="12"/>
      <c r="LM239" s="12"/>
      <c r="LN239" s="12"/>
      <c r="LO239" s="12"/>
      <c r="LP239" s="12"/>
      <c r="LQ239" s="12"/>
      <c r="LR239" s="12"/>
      <c r="LS239" s="12"/>
      <c r="LT239" s="12"/>
      <c r="LU239" s="12"/>
      <c r="LV239" s="12"/>
      <c r="LW239" s="12"/>
      <c r="LX239" s="12"/>
      <c r="LY239" s="12"/>
      <c r="LZ239" s="12"/>
      <c r="MA239" s="12"/>
      <c r="MB239" s="12"/>
      <c r="MC239" s="12"/>
      <c r="MD239" s="12"/>
      <c r="ME239" s="12"/>
      <c r="MF239" s="12"/>
      <c r="MG239" s="12"/>
      <c r="MH239" s="12"/>
      <c r="MI239" s="12"/>
      <c r="MJ239" s="12"/>
      <c r="MK239" s="12"/>
      <c r="ML239" s="12"/>
      <c r="MM239" s="12"/>
      <c r="MN239" s="12"/>
      <c r="MO239" s="12"/>
      <c r="MP239" s="12"/>
      <c r="MQ239" s="12"/>
      <c r="MR239" s="12"/>
      <c r="MS239" s="12"/>
      <c r="MT239" s="12"/>
      <c r="MU239" s="12"/>
      <c r="MV239" s="12"/>
      <c r="MW239" s="12"/>
      <c r="MX239" s="12"/>
      <c r="MY239" s="12"/>
      <c r="MZ239" s="12"/>
      <c r="NA239" s="12"/>
      <c r="NB239" s="12"/>
      <c r="NC239" s="12"/>
      <c r="ND239" s="12"/>
      <c r="NE239" s="12"/>
      <c r="NF239" s="12"/>
      <c r="NG239" s="12"/>
      <c r="NH239" s="12"/>
      <c r="NI239" s="12"/>
      <c r="NJ239" s="12"/>
      <c r="NK239" s="12"/>
      <c r="NL239" s="12"/>
      <c r="NM239" s="12"/>
      <c r="NN239" s="12"/>
      <c r="NO239" s="12"/>
      <c r="NP239" s="12"/>
      <c r="NQ239" s="12"/>
      <c r="NR239" s="12"/>
      <c r="NS239" s="12"/>
      <c r="NT239" s="12"/>
      <c r="NU239" s="12"/>
      <c r="NV239" s="12"/>
      <c r="NW239" s="12"/>
      <c r="NX239" s="12"/>
      <c r="NY239" s="12"/>
      <c r="NZ239" s="12"/>
      <c r="OA239" s="12"/>
      <c r="OB239" s="12"/>
      <c r="OC239" s="12"/>
      <c r="OD239" s="12"/>
      <c r="OE239" s="12"/>
      <c r="OF239" s="12"/>
      <c r="OG239" s="12"/>
      <c r="OH239" s="12"/>
      <c r="OI239" s="12"/>
      <c r="OJ239" s="12"/>
      <c r="OK239" s="12"/>
      <c r="OL239" s="12"/>
      <c r="OM239" s="12"/>
      <c r="ON239" s="12"/>
      <c r="OO239" s="12"/>
      <c r="OP239" s="12"/>
      <c r="OQ239" s="12"/>
      <c r="OR239" s="12"/>
      <c r="OS239" s="12"/>
      <c r="OT239" s="12"/>
      <c r="OU239" s="12"/>
      <c r="OV239" s="12"/>
      <c r="OW239" s="12"/>
      <c r="OX239" s="12"/>
      <c r="OY239" s="12"/>
      <c r="OZ239" s="12"/>
      <c r="PA239" s="12"/>
      <c r="PB239" s="12"/>
      <c r="PC239" s="12"/>
      <c r="PD239" s="12"/>
      <c r="PE239" s="12"/>
      <c r="PF239" s="12"/>
      <c r="PG239" s="12"/>
      <c r="PH239" s="12"/>
      <c r="PI239" s="12"/>
      <c r="PJ239" s="12"/>
      <c r="PK239" s="12"/>
      <c r="PL239" s="12"/>
      <c r="PM239" s="12"/>
      <c r="PN239" s="12"/>
      <c r="PO239" s="12"/>
      <c r="PP239" s="12"/>
      <c r="PQ239" s="12"/>
      <c r="PR239" s="12"/>
      <c r="PS239" s="12"/>
      <c r="PT239" s="12"/>
      <c r="PU239" s="12"/>
      <c r="PV239" s="12"/>
      <c r="PW239" s="12"/>
      <c r="PX239" s="12"/>
      <c r="PY239" s="12"/>
      <c r="PZ239" s="12"/>
      <c r="QA239" s="12"/>
      <c r="QB239" s="12"/>
      <c r="QC239" s="12"/>
      <c r="QD239" s="12"/>
      <c r="QE239" s="12"/>
      <c r="QF239" s="12"/>
      <c r="QG239" s="12"/>
      <c r="QH239" s="12"/>
      <c r="QI239" s="12"/>
      <c r="QJ239" s="12"/>
      <c r="QK239" s="12"/>
      <c r="QL239" s="12"/>
      <c r="QM239" s="12"/>
      <c r="QN239" s="12"/>
      <c r="QO239" s="12"/>
      <c r="QP239" s="12"/>
      <c r="QQ239" s="12"/>
      <c r="QR239" s="12"/>
      <c r="QS239" s="12"/>
      <c r="QT239" s="12"/>
      <c r="QU239" s="12"/>
      <c r="QV239" s="12"/>
      <c r="QW239" s="12"/>
      <c r="QX239" s="12"/>
      <c r="QY239" s="12"/>
      <c r="QZ239" s="12"/>
      <c r="RA239" s="12"/>
      <c r="RB239" s="12"/>
      <c r="RC239" s="12"/>
      <c r="RD239" s="12"/>
      <c r="RE239" s="12"/>
      <c r="RF239" s="12"/>
      <c r="RG239" s="12"/>
      <c r="RH239" s="12"/>
      <c r="RI239" s="12"/>
      <c r="RJ239" s="12"/>
      <c r="RK239" s="12"/>
      <c r="RL239" s="12"/>
      <c r="RM239" s="12"/>
      <c r="RN239" s="12"/>
      <c r="RO239" s="12"/>
      <c r="RP239" s="12"/>
      <c r="RQ239" s="12"/>
      <c r="RR239" s="12"/>
      <c r="RS239" s="12"/>
      <c r="RT239" s="12"/>
      <c r="RU239" s="12"/>
      <c r="RV239" s="12"/>
      <c r="RW239" s="12"/>
      <c r="RX239" s="12"/>
      <c r="RY239" s="12"/>
      <c r="RZ239" s="12"/>
      <c r="SA239" s="12"/>
      <c r="SB239" s="12"/>
      <c r="SC239" s="12"/>
      <c r="SD239" s="12"/>
      <c r="SE239" s="12"/>
      <c r="SF239" s="12"/>
      <c r="SG239" s="12"/>
      <c r="SH239" s="12"/>
      <c r="SI239" s="12"/>
      <c r="SJ239" s="12"/>
      <c r="SK239" s="12"/>
      <c r="SL239" s="12"/>
      <c r="SM239" s="12"/>
      <c r="SN239" s="12"/>
      <c r="SO239" s="12"/>
      <c r="SP239" s="12"/>
      <c r="SQ239" s="12"/>
      <c r="SR239" s="12"/>
      <c r="SS239" s="12"/>
      <c r="ST239" s="12"/>
      <c r="SU239" s="12"/>
      <c r="SV239" s="12"/>
      <c r="SW239" s="12"/>
      <c r="SX239" s="12"/>
      <c r="SY239" s="12"/>
      <c r="SZ239" s="12"/>
      <c r="TA239" s="12"/>
      <c r="TB239" s="12"/>
      <c r="TC239" s="12"/>
      <c r="TD239" s="12"/>
      <c r="TE239" s="12"/>
      <c r="TF239" s="12"/>
      <c r="TG239" s="12"/>
      <c r="TH239" s="12"/>
      <c r="TI239" s="12"/>
      <c r="TJ239" s="12"/>
      <c r="TK239" s="12"/>
      <c r="TL239" s="12"/>
      <c r="TM239" s="12"/>
      <c r="TN239" s="12"/>
      <c r="TO239" s="12"/>
      <c r="TP239" s="12"/>
      <c r="TQ239" s="12"/>
      <c r="TR239" s="12"/>
      <c r="TS239" s="12"/>
      <c r="TT239" s="12"/>
      <c r="TU239" s="12"/>
      <c r="TV239" s="12"/>
      <c r="TW239" s="12"/>
      <c r="TX239" s="12"/>
      <c r="TY239" s="12"/>
      <c r="TZ239" s="12"/>
      <c r="UA239" s="12"/>
      <c r="UB239" s="12"/>
      <c r="UC239" s="12"/>
      <c r="UD239" s="12"/>
      <c r="UE239" s="12"/>
      <c r="UF239" s="12"/>
      <c r="UG239" s="12"/>
      <c r="UH239" s="12"/>
      <c r="UI239" s="12"/>
      <c r="UJ239" s="12"/>
      <c r="UK239" s="12"/>
      <c r="UL239" s="12"/>
      <c r="UM239" s="12"/>
      <c r="UN239" s="12"/>
      <c r="UO239" s="12"/>
      <c r="UP239" s="12"/>
      <c r="UQ239" s="12"/>
      <c r="UR239" s="12"/>
      <c r="US239" s="12"/>
      <c r="UT239" s="12"/>
      <c r="UU239" s="12"/>
      <c r="UV239" s="12"/>
      <c r="UW239" s="12"/>
      <c r="UX239" s="12"/>
      <c r="UY239" s="12"/>
      <c r="UZ239" s="12"/>
      <c r="VA239" s="12"/>
      <c r="VB239" s="12"/>
      <c r="VC239" s="12"/>
      <c r="VD239" s="12"/>
      <c r="VE239" s="12"/>
      <c r="VF239" s="12"/>
      <c r="VG239" s="12"/>
      <c r="VH239" s="12"/>
      <c r="VI239" s="12"/>
      <c r="VJ239" s="12"/>
      <c r="VK239" s="12"/>
      <c r="VL239" s="12"/>
      <c r="VM239" s="12"/>
      <c r="VN239" s="12"/>
      <c r="VO239" s="12"/>
      <c r="VP239" s="12"/>
      <c r="VQ239" s="12"/>
      <c r="VR239" s="12"/>
      <c r="VS239" s="12"/>
      <c r="VT239" s="12"/>
      <c r="VU239" s="12"/>
      <c r="VV239" s="12"/>
      <c r="VW239" s="12"/>
      <c r="VX239" s="12"/>
      <c r="VY239" s="12"/>
      <c r="VZ239" s="12"/>
      <c r="WA239" s="12"/>
      <c r="WB239" s="12"/>
      <c r="WC239" s="12"/>
      <c r="WD239" s="12"/>
      <c r="WE239" s="12"/>
      <c r="WF239" s="12"/>
      <c r="WG239" s="12"/>
      <c r="WH239" s="12"/>
      <c r="WI239" s="12"/>
      <c r="WJ239" s="12"/>
      <c r="WK239" s="12"/>
      <c r="WL239" s="12"/>
      <c r="WM239" s="12"/>
      <c r="WN239" s="12"/>
      <c r="WO239" s="12"/>
      <c r="WP239" s="12"/>
      <c r="WQ239" s="12"/>
      <c r="WR239" s="12"/>
      <c r="WS239" s="12"/>
      <c r="WT239" s="12"/>
      <c r="WU239" s="12"/>
      <c r="WV239" s="12"/>
      <c r="WW239" s="12"/>
      <c r="WX239" s="12"/>
      <c r="WY239" s="12"/>
      <c r="WZ239" s="12"/>
      <c r="XA239" s="12"/>
      <c r="XB239" s="12"/>
      <c r="XC239" s="12"/>
      <c r="XD239" s="12"/>
      <c r="XE239" s="12"/>
      <c r="XF239" s="12"/>
      <c r="XG239" s="12"/>
      <c r="XH239" s="12"/>
      <c r="XI239" s="12"/>
      <c r="XJ239" s="12"/>
      <c r="XK239" s="12"/>
      <c r="XL239" s="12"/>
      <c r="XM239" s="12"/>
      <c r="XN239" s="12"/>
      <c r="XO239" s="12"/>
      <c r="XP239" s="12"/>
      <c r="XQ239" s="12"/>
      <c r="XR239" s="12"/>
      <c r="XS239" s="12"/>
      <c r="XT239" s="12"/>
      <c r="XU239" s="12"/>
      <c r="XV239" s="12"/>
      <c r="XW239" s="12"/>
      <c r="XX239" s="12"/>
      <c r="XY239" s="12"/>
      <c r="XZ239" s="12"/>
      <c r="YA239" s="12"/>
      <c r="YB239" s="12"/>
      <c r="YC239" s="12"/>
      <c r="YD239" s="12"/>
      <c r="YE239" s="12"/>
      <c r="YF239" s="12"/>
      <c r="YG239" s="12"/>
      <c r="YH239" s="12"/>
      <c r="YI239" s="12"/>
      <c r="YJ239" s="12"/>
      <c r="YK239" s="12"/>
      <c r="YL239" s="12"/>
      <c r="YM239" s="12"/>
      <c r="YN239" s="12"/>
      <c r="YO239" s="12"/>
      <c r="YP239" s="12"/>
      <c r="YQ239" s="12"/>
      <c r="YR239" s="12"/>
      <c r="YS239" s="12"/>
      <c r="YT239" s="12"/>
      <c r="YU239" s="12"/>
      <c r="YV239" s="12"/>
      <c r="YW239" s="12"/>
      <c r="YX239" s="12"/>
      <c r="YY239" s="12"/>
      <c r="YZ239" s="12"/>
      <c r="ZA239" s="12"/>
      <c r="ZB239" s="12"/>
      <c r="ZC239" s="12"/>
      <c r="ZD239" s="12"/>
      <c r="ZE239" s="12"/>
      <c r="ZF239" s="12"/>
      <c r="ZG239" s="12"/>
      <c r="ZH239" s="12"/>
      <c r="ZI239" s="12"/>
      <c r="ZJ239" s="12"/>
      <c r="ZK239" s="12"/>
      <c r="ZL239" s="12"/>
      <c r="ZM239" s="12"/>
      <c r="ZN239" s="12"/>
      <c r="ZO239" s="12"/>
      <c r="ZP239" s="12"/>
      <c r="ZQ239" s="12"/>
      <c r="ZR239" s="12"/>
      <c r="ZS239" s="12"/>
      <c r="ZT239" s="12"/>
      <c r="ZU239" s="12"/>
      <c r="ZV239" s="12"/>
      <c r="ZW239" s="12"/>
      <c r="ZX239" s="12"/>
      <c r="ZY239" s="12"/>
      <c r="ZZ239" s="12"/>
      <c r="AAA239" s="12"/>
      <c r="AAB239" s="12"/>
      <c r="AAC239" s="12"/>
      <c r="AAD239" s="12"/>
      <c r="AAE239" s="12"/>
      <c r="AAF239" s="12"/>
      <c r="AAG239" s="12"/>
      <c r="AAH239" s="12"/>
      <c r="AAI239" s="12"/>
      <c r="AAJ239" s="12"/>
      <c r="AAK239" s="12"/>
      <c r="AAL239" s="12"/>
      <c r="AAM239" s="12"/>
      <c r="AAN239" s="12"/>
      <c r="AAO239" s="12"/>
      <c r="AAP239" s="12"/>
      <c r="AAQ239" s="12"/>
      <c r="AAR239" s="12"/>
      <c r="AAS239" s="12"/>
      <c r="AAT239" s="12"/>
      <c r="AAU239" s="12"/>
      <c r="AAV239" s="12"/>
      <c r="AAW239" s="12"/>
      <c r="AAX239" s="12"/>
      <c r="AAY239" s="12"/>
      <c r="AAZ239" s="12"/>
      <c r="ABA239" s="12"/>
      <c r="ABB239" s="12"/>
      <c r="ABC239" s="12"/>
      <c r="ABD239" s="12"/>
      <c r="ABE239" s="12"/>
      <c r="ABF239" s="12"/>
      <c r="ABG239" s="12"/>
      <c r="ABH239" s="12"/>
      <c r="ABI239" s="12"/>
      <c r="ABJ239" s="12"/>
      <c r="ABK239" s="12"/>
      <c r="ABL239" s="12"/>
      <c r="ABM239" s="12"/>
      <c r="ABN239" s="12"/>
      <c r="ABO239" s="12"/>
      <c r="ABP239" s="12"/>
      <c r="ABQ239" s="12"/>
      <c r="ABR239" s="12"/>
      <c r="ABS239" s="12"/>
      <c r="ABT239" s="12"/>
      <c r="ABU239" s="12"/>
      <c r="ABV239" s="12"/>
      <c r="ABW239" s="12"/>
      <c r="ABX239" s="12"/>
      <c r="ABY239" s="12"/>
      <c r="ABZ239" s="12"/>
      <c r="ACA239" s="12"/>
      <c r="ACB239" s="12"/>
      <c r="ACC239" s="12"/>
      <c r="ACD239" s="12"/>
      <c r="ACE239" s="12"/>
      <c r="ACF239" s="12"/>
      <c r="ACG239" s="12"/>
      <c r="ACH239" s="12"/>
      <c r="ACI239" s="12"/>
      <c r="ACJ239" s="12"/>
      <c r="ACK239" s="12"/>
      <c r="ACL239" s="12"/>
      <c r="ACM239" s="12"/>
      <c r="ACN239" s="12"/>
      <c r="ACO239" s="12"/>
      <c r="ACP239" s="12"/>
      <c r="ACQ239" s="12"/>
      <c r="ACR239" s="12"/>
      <c r="ACS239" s="12"/>
      <c r="ACT239" s="12"/>
      <c r="ACU239" s="12"/>
      <c r="ACV239" s="12"/>
      <c r="ACW239" s="12"/>
      <c r="ACX239" s="12"/>
      <c r="ACY239" s="12"/>
      <c r="ACZ239" s="12"/>
      <c r="ADA239" s="12"/>
      <c r="ADB239" s="12"/>
      <c r="ADC239" s="12"/>
      <c r="ADD239" s="12"/>
      <c r="ADE239" s="12"/>
      <c r="ADF239" s="12"/>
      <c r="ADG239" s="12"/>
      <c r="ADH239" s="12"/>
      <c r="ADI239" s="12"/>
      <c r="ADJ239" s="12"/>
      <c r="ADK239" s="12"/>
      <c r="ADL239" s="12"/>
      <c r="ADM239" s="12"/>
      <c r="ADN239" s="12"/>
      <c r="ADO239" s="12"/>
      <c r="ADP239" s="12"/>
      <c r="ADQ239" s="12"/>
      <c r="ADR239" s="12"/>
      <c r="ADS239" s="12"/>
      <c r="ADT239" s="12"/>
      <c r="ADU239" s="12"/>
      <c r="ADV239" s="12"/>
      <c r="ADW239" s="12"/>
      <c r="ADX239" s="12"/>
      <c r="ADY239" s="12"/>
      <c r="ADZ239" s="12"/>
      <c r="AEA239" s="12"/>
      <c r="AEB239" s="12"/>
      <c r="AEC239" s="12"/>
      <c r="AED239" s="12"/>
      <c r="AEE239" s="12"/>
      <c r="AEF239" s="12"/>
      <c r="AEG239" s="12"/>
      <c r="AEH239" s="12"/>
      <c r="AEI239" s="12"/>
      <c r="AEJ239" s="12"/>
      <c r="AEK239" s="12"/>
      <c r="AEL239" s="12"/>
      <c r="AEM239" s="12"/>
      <c r="AEN239" s="12"/>
      <c r="AEO239" s="12"/>
      <c r="AEP239" s="12"/>
      <c r="AEQ239" s="12"/>
      <c r="AER239" s="12"/>
      <c r="AES239" s="12"/>
      <c r="AET239" s="12"/>
      <c r="AEU239" s="12"/>
      <c r="AEV239" s="12"/>
      <c r="AEW239" s="12"/>
      <c r="AEX239" s="12"/>
      <c r="AEY239" s="12"/>
      <c r="AEZ239" s="12"/>
      <c r="AFA239" s="12"/>
      <c r="AFB239" s="12"/>
      <c r="AFC239" s="12"/>
      <c r="AFD239" s="12"/>
      <c r="AFE239" s="12"/>
      <c r="AFF239" s="12"/>
      <c r="AFG239" s="12"/>
      <c r="AFH239" s="12"/>
      <c r="AFI239" s="12"/>
      <c r="AFJ239" s="12"/>
      <c r="AFK239" s="12"/>
      <c r="AFL239" s="12"/>
      <c r="AFM239" s="12"/>
      <c r="AFN239" s="12"/>
      <c r="AFO239" s="12"/>
      <c r="AFP239" s="12"/>
      <c r="AFQ239" s="12"/>
      <c r="AFR239" s="12"/>
      <c r="AFS239" s="12"/>
      <c r="AFT239" s="12"/>
      <c r="AFU239" s="12"/>
      <c r="AFV239" s="12"/>
      <c r="AFW239" s="12"/>
      <c r="AFX239" s="12"/>
      <c r="AFY239" s="12"/>
      <c r="AFZ239" s="12"/>
      <c r="AGA239" s="12"/>
      <c r="AGB239" s="12"/>
      <c r="AGC239" s="12"/>
      <c r="AGD239" s="12"/>
      <c r="AGE239" s="12"/>
      <c r="AGF239" s="12"/>
      <c r="AGG239" s="12"/>
      <c r="AGH239" s="12"/>
      <c r="AGI239" s="12"/>
      <c r="AGJ239" s="12"/>
      <c r="AGK239" s="12"/>
      <c r="AGL239" s="12"/>
      <c r="AGM239" s="12"/>
      <c r="AGN239" s="12"/>
      <c r="AGO239" s="12"/>
      <c r="AGP239" s="12"/>
      <c r="AGQ239" s="12"/>
      <c r="AGR239" s="12"/>
      <c r="AGS239" s="12"/>
      <c r="AGT239" s="12"/>
      <c r="AGU239" s="12"/>
      <c r="AGV239" s="12"/>
      <c r="AGW239" s="12"/>
      <c r="AGX239" s="12"/>
      <c r="AGY239" s="12"/>
      <c r="AGZ239" s="12"/>
      <c r="AHA239" s="12"/>
      <c r="AHB239" s="12"/>
      <c r="AHC239" s="12"/>
      <c r="AHD239" s="12"/>
      <c r="AHE239" s="12"/>
      <c r="AHF239" s="12"/>
      <c r="AHG239" s="12"/>
      <c r="AHH239" s="12"/>
      <c r="AHI239" s="12"/>
      <c r="AHJ239" s="12"/>
      <c r="AHK239" s="12"/>
      <c r="AHL239" s="12"/>
      <c r="AHM239" s="12"/>
      <c r="AHN239" s="12"/>
      <c r="AHO239" s="12"/>
      <c r="AHP239" s="12"/>
      <c r="AHQ239" s="12"/>
      <c r="AHR239" s="12"/>
      <c r="AHS239" s="12"/>
      <c r="AHT239" s="12"/>
      <c r="AHU239" s="12"/>
      <c r="AHV239" s="12"/>
      <c r="AHW239" s="12"/>
      <c r="AHX239" s="12"/>
      <c r="AHY239" s="12"/>
      <c r="AHZ239" s="12"/>
      <c r="AIA239" s="12"/>
      <c r="AIB239" s="12"/>
      <c r="AIC239" s="12"/>
      <c r="AID239" s="12"/>
      <c r="AIE239" s="12"/>
      <c r="AIF239" s="12"/>
      <c r="AIG239" s="12"/>
      <c r="AIH239" s="12"/>
      <c r="AII239" s="12"/>
      <c r="AIJ239" s="12"/>
      <c r="AIK239" s="12"/>
      <c r="AIL239" s="12"/>
      <c r="AIM239" s="12"/>
      <c r="AIN239" s="12"/>
      <c r="AIO239" s="12"/>
      <c r="AIP239" s="12"/>
      <c r="AIQ239" s="12"/>
      <c r="AIR239" s="12"/>
      <c r="AIS239" s="12"/>
      <c r="AIT239" s="12"/>
      <c r="AIU239" s="12"/>
      <c r="AIV239" s="12"/>
      <c r="AIW239" s="12"/>
      <c r="AIX239" s="12"/>
      <c r="AIY239" s="12"/>
      <c r="AIZ239" s="12"/>
      <c r="AJA239" s="12"/>
      <c r="AJB239" s="12"/>
      <c r="AJC239" s="12"/>
      <c r="AJD239" s="12"/>
      <c r="AJE239" s="12"/>
      <c r="AJF239" s="12"/>
      <c r="AJG239" s="12"/>
      <c r="AJH239" s="12"/>
      <c r="AJI239" s="12"/>
      <c r="AJJ239" s="12"/>
      <c r="AJK239" s="12"/>
      <c r="AJL239" s="12"/>
      <c r="AJM239" s="12"/>
      <c r="AJN239" s="12"/>
      <c r="AJO239" s="12"/>
      <c r="AJP239" s="12"/>
      <c r="AJQ239" s="12"/>
      <c r="AJR239" s="12"/>
      <c r="AJS239" s="12"/>
      <c r="AJT239" s="12"/>
      <c r="AJU239" s="12"/>
      <c r="AJV239" s="12"/>
      <c r="AJW239" s="12"/>
      <c r="AJX239" s="12"/>
      <c r="AJY239" s="12"/>
      <c r="AJZ239" s="12"/>
      <c r="AKA239" s="12"/>
      <c r="AKB239" s="12"/>
      <c r="AKC239" s="12"/>
      <c r="AKD239" s="12"/>
      <c r="AKE239" s="12"/>
      <c r="AKF239" s="12"/>
      <c r="AKG239" s="12"/>
      <c r="AKH239" s="12"/>
      <c r="AKI239" s="12"/>
      <c r="AKJ239" s="12"/>
      <c r="AKK239" s="12"/>
      <c r="AKL239" s="12"/>
      <c r="AKM239" s="12"/>
      <c r="AKN239" s="12"/>
      <c r="AKO239" s="12"/>
      <c r="AKP239" s="12"/>
      <c r="AKQ239" s="12"/>
      <c r="AKR239" s="12"/>
      <c r="AKS239" s="12"/>
      <c r="AKT239" s="12"/>
      <c r="AKU239" s="12"/>
      <c r="AKV239" s="12"/>
      <c r="AKW239" s="12"/>
      <c r="AKX239" s="12"/>
      <c r="AKY239" s="12"/>
      <c r="AKZ239" s="12"/>
      <c r="ALA239" s="12"/>
      <c r="ALB239" s="12"/>
      <c r="ALC239" s="12"/>
      <c r="ALD239" s="12"/>
      <c r="ALE239" s="12"/>
      <c r="ALF239" s="12"/>
      <c r="ALG239" s="12"/>
      <c r="ALH239" s="12"/>
      <c r="ALI239" s="12"/>
      <c r="ALJ239" s="12"/>
      <c r="ALK239" s="12"/>
      <c r="ALL239" s="12"/>
      <c r="ALM239" s="12"/>
      <c r="ALN239" s="12"/>
      <c r="ALO239" s="12"/>
      <c r="ALP239" s="12"/>
      <c r="ALQ239" s="12"/>
      <c r="ALR239" s="12"/>
      <c r="ALS239" s="12"/>
      <c r="ALT239" s="12"/>
      <c r="ALU239" s="12"/>
      <c r="ALV239" s="12"/>
      <c r="ALW239" s="12"/>
      <c r="ALX239" s="12"/>
      <c r="ALY239" s="12"/>
      <c r="ALZ239" s="12"/>
      <c r="AMA239" s="12"/>
      <c r="AMB239" s="12"/>
      <c r="AMC239" s="12"/>
      <c r="AMD239" s="12"/>
      <c r="AME239" s="12"/>
      <c r="AMF239" s="12"/>
      <c r="AMG239" s="12"/>
      <c r="AMH239" s="12"/>
      <c r="AMI239" s="12"/>
    </row>
    <row r="240" spans="1:1023" s="13" customFormat="1" x14ac:dyDescent="0.2">
      <c r="A240" s="12"/>
      <c r="B240" s="93"/>
      <c r="C240" s="79"/>
      <c r="D240" s="100"/>
      <c r="E240" s="171"/>
      <c r="F240" s="37"/>
      <c r="G240" s="205"/>
      <c r="H240" s="37">
        <f>SUM(F239*H239)</f>
        <v>689.82749999999999</v>
      </c>
      <c r="I240" s="283">
        <f>SUM(F239*I239)</f>
        <v>73.08250000000001</v>
      </c>
      <c r="J240" s="62">
        <f>SUM(H240:I240)</f>
        <v>762.91</v>
      </c>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c r="AH240" s="12"/>
      <c r="AI240" s="12"/>
      <c r="AJ240" s="12"/>
      <c r="AK240" s="12"/>
      <c r="AL240" s="12"/>
      <c r="AM240" s="12"/>
      <c r="AN240" s="12"/>
      <c r="AO240" s="12"/>
      <c r="AP240" s="12"/>
      <c r="AQ240" s="12"/>
      <c r="AR240" s="12"/>
      <c r="AS240" s="12"/>
      <c r="AT240" s="12"/>
      <c r="AU240" s="12"/>
      <c r="AV240" s="12"/>
      <c r="AW240" s="12"/>
      <c r="AX240" s="12"/>
      <c r="AY240" s="12"/>
      <c r="AZ240" s="12"/>
      <c r="BA240" s="12"/>
      <c r="BB240" s="12"/>
      <c r="BC240" s="12"/>
      <c r="BD240" s="12"/>
      <c r="BE240" s="12"/>
      <c r="BF240" s="12"/>
      <c r="BG240" s="12"/>
      <c r="BH240" s="12"/>
      <c r="BI240" s="12"/>
      <c r="BJ240" s="12"/>
      <c r="BK240" s="12"/>
      <c r="BL240" s="12"/>
      <c r="BM240" s="12"/>
      <c r="BN240" s="12"/>
      <c r="BO240" s="12"/>
      <c r="BP240" s="12"/>
      <c r="BQ240" s="12"/>
      <c r="BR240" s="12"/>
      <c r="BS240" s="12"/>
      <c r="BT240" s="12"/>
      <c r="BU240" s="12"/>
      <c r="BV240" s="12"/>
      <c r="BW240" s="12"/>
      <c r="BX240" s="12"/>
      <c r="BY240" s="12"/>
      <c r="BZ240" s="12"/>
      <c r="CA240" s="12"/>
      <c r="CB240" s="12"/>
      <c r="CC240" s="12"/>
      <c r="CD240" s="12"/>
      <c r="CE240" s="12"/>
      <c r="CF240" s="12"/>
      <c r="CG240" s="12"/>
      <c r="CH240" s="12"/>
      <c r="CI240" s="12"/>
      <c r="CJ240" s="12"/>
      <c r="CK240" s="12"/>
      <c r="CL240" s="12"/>
      <c r="CM240" s="12"/>
      <c r="CN240" s="12"/>
      <c r="CO240" s="12"/>
      <c r="CP240" s="12"/>
      <c r="CQ240" s="12"/>
      <c r="CR240" s="12"/>
      <c r="CS240" s="12"/>
      <c r="CT240" s="12"/>
      <c r="CU240" s="12"/>
      <c r="CV240" s="12"/>
      <c r="CW240" s="12"/>
      <c r="CX240" s="12"/>
      <c r="CY240" s="12"/>
      <c r="CZ240" s="12"/>
      <c r="DA240" s="12"/>
      <c r="DB240" s="12"/>
      <c r="DC240" s="12"/>
      <c r="DD240" s="12"/>
      <c r="DE240" s="12"/>
      <c r="DF240" s="12"/>
      <c r="DG240" s="12"/>
      <c r="DH240" s="12"/>
      <c r="DI240" s="12"/>
      <c r="DJ240" s="12"/>
      <c r="DK240" s="12"/>
      <c r="DL240" s="12"/>
      <c r="DM240" s="12"/>
      <c r="DN240" s="12"/>
      <c r="DO240" s="12"/>
      <c r="DP240" s="12"/>
      <c r="DQ240" s="12"/>
      <c r="DR240" s="12"/>
      <c r="DS240" s="12"/>
      <c r="DT240" s="12"/>
      <c r="DU240" s="12"/>
      <c r="DV240" s="12"/>
      <c r="DW240" s="12"/>
      <c r="DX240" s="12"/>
      <c r="DY240" s="12"/>
      <c r="DZ240" s="12"/>
      <c r="EA240" s="12"/>
      <c r="EB240" s="12"/>
      <c r="EC240" s="12"/>
      <c r="ED240" s="12"/>
      <c r="EE240" s="12"/>
      <c r="EF240" s="12"/>
      <c r="EG240" s="12"/>
      <c r="EH240" s="12"/>
      <c r="EI240" s="12"/>
      <c r="EJ240" s="12"/>
      <c r="EK240" s="12"/>
      <c r="EL240" s="12"/>
      <c r="EM240" s="12"/>
      <c r="EN240" s="12"/>
      <c r="EO240" s="12"/>
      <c r="EP240" s="12"/>
      <c r="EQ240" s="12"/>
      <c r="ER240" s="12"/>
      <c r="ES240" s="12"/>
      <c r="ET240" s="12"/>
      <c r="EU240" s="12"/>
      <c r="EV240" s="12"/>
      <c r="EW240" s="12"/>
      <c r="EX240" s="12"/>
      <c r="EY240" s="12"/>
      <c r="EZ240" s="12"/>
      <c r="FA240" s="12"/>
      <c r="FB240" s="12"/>
      <c r="FC240" s="12"/>
      <c r="FD240" s="12"/>
      <c r="FE240" s="12"/>
      <c r="FF240" s="12"/>
      <c r="FG240" s="12"/>
      <c r="FH240" s="12"/>
      <c r="FI240" s="12"/>
      <c r="FJ240" s="12"/>
      <c r="FK240" s="12"/>
      <c r="FL240" s="12"/>
      <c r="FM240" s="12"/>
      <c r="FN240" s="12"/>
      <c r="FO240" s="12"/>
      <c r="FP240" s="12"/>
      <c r="FQ240" s="12"/>
      <c r="FR240" s="12"/>
      <c r="FS240" s="12"/>
      <c r="FT240" s="12"/>
      <c r="FU240" s="12"/>
      <c r="FV240" s="12"/>
      <c r="FW240" s="12"/>
      <c r="FX240" s="12"/>
      <c r="FY240" s="12"/>
      <c r="FZ240" s="12"/>
      <c r="GA240" s="12"/>
      <c r="GB240" s="12"/>
      <c r="GC240" s="12"/>
      <c r="GD240" s="12"/>
      <c r="GE240" s="12"/>
      <c r="GF240" s="12"/>
      <c r="GG240" s="12"/>
      <c r="GH240" s="12"/>
      <c r="GI240" s="12"/>
      <c r="GJ240" s="12"/>
      <c r="GK240" s="12"/>
      <c r="GL240" s="12"/>
      <c r="GM240" s="12"/>
      <c r="GN240" s="12"/>
      <c r="GO240" s="12"/>
      <c r="GP240" s="12"/>
      <c r="GQ240" s="12"/>
      <c r="GR240" s="12"/>
      <c r="GS240" s="12"/>
      <c r="GT240" s="12"/>
      <c r="GU240" s="12"/>
      <c r="GV240" s="12"/>
      <c r="GW240" s="12"/>
      <c r="GX240" s="12"/>
      <c r="GY240" s="12"/>
      <c r="GZ240" s="12"/>
      <c r="HA240" s="12"/>
      <c r="HB240" s="12"/>
      <c r="HC240" s="12"/>
      <c r="HD240" s="12"/>
      <c r="HE240" s="12"/>
      <c r="HF240" s="12"/>
      <c r="HG240" s="12"/>
      <c r="HH240" s="12"/>
      <c r="HI240" s="12"/>
      <c r="HJ240" s="12"/>
      <c r="HK240" s="12"/>
      <c r="HL240" s="12"/>
      <c r="HM240" s="12"/>
      <c r="HN240" s="12"/>
      <c r="HO240" s="12"/>
      <c r="HP240" s="12"/>
      <c r="HQ240" s="12"/>
      <c r="HR240" s="12"/>
      <c r="HS240" s="12"/>
      <c r="HT240" s="12"/>
      <c r="HU240" s="12"/>
      <c r="HV240" s="12"/>
      <c r="HW240" s="12"/>
      <c r="HX240" s="12"/>
      <c r="HY240" s="12"/>
      <c r="HZ240" s="12"/>
      <c r="IA240" s="12"/>
      <c r="IB240" s="12"/>
      <c r="IC240" s="12"/>
      <c r="ID240" s="12"/>
      <c r="IE240" s="12"/>
      <c r="IF240" s="12"/>
      <c r="IG240" s="12"/>
      <c r="IH240" s="12"/>
      <c r="II240" s="12"/>
      <c r="IJ240" s="12"/>
      <c r="IK240" s="12"/>
      <c r="IL240" s="12"/>
      <c r="IM240" s="12"/>
      <c r="IN240" s="12"/>
      <c r="IO240" s="12"/>
      <c r="IP240" s="12"/>
      <c r="IQ240" s="12"/>
      <c r="IR240" s="12"/>
      <c r="IS240" s="12"/>
      <c r="IT240" s="12"/>
      <c r="IU240" s="12"/>
      <c r="IV240" s="12"/>
      <c r="IW240" s="12"/>
      <c r="IX240" s="12"/>
      <c r="IY240" s="12"/>
      <c r="IZ240" s="12"/>
      <c r="JA240" s="12"/>
      <c r="JB240" s="12"/>
      <c r="JC240" s="12"/>
      <c r="JD240" s="12"/>
      <c r="JE240" s="12"/>
      <c r="JF240" s="12"/>
      <c r="JG240" s="12"/>
      <c r="JH240" s="12"/>
      <c r="JI240" s="12"/>
      <c r="JJ240" s="12"/>
      <c r="JK240" s="12"/>
      <c r="JL240" s="12"/>
      <c r="JM240" s="12"/>
      <c r="JN240" s="12"/>
      <c r="JO240" s="12"/>
      <c r="JP240" s="12"/>
      <c r="JQ240" s="12"/>
      <c r="JR240" s="12"/>
      <c r="JS240" s="12"/>
      <c r="JT240" s="12"/>
      <c r="JU240" s="12"/>
      <c r="JV240" s="12"/>
      <c r="JW240" s="12"/>
      <c r="JX240" s="12"/>
      <c r="JY240" s="12"/>
      <c r="JZ240" s="12"/>
      <c r="KA240" s="12"/>
      <c r="KB240" s="12"/>
      <c r="KC240" s="12"/>
      <c r="KD240" s="12"/>
      <c r="KE240" s="12"/>
      <c r="KF240" s="12"/>
      <c r="KG240" s="12"/>
      <c r="KH240" s="12"/>
      <c r="KI240" s="12"/>
      <c r="KJ240" s="12"/>
      <c r="KK240" s="12"/>
      <c r="KL240" s="12"/>
      <c r="KM240" s="12"/>
      <c r="KN240" s="12"/>
      <c r="KO240" s="12"/>
      <c r="KP240" s="12"/>
      <c r="KQ240" s="12"/>
      <c r="KR240" s="12"/>
      <c r="KS240" s="12"/>
      <c r="KT240" s="12"/>
      <c r="KU240" s="12"/>
      <c r="KV240" s="12"/>
      <c r="KW240" s="12"/>
      <c r="KX240" s="12"/>
      <c r="KY240" s="12"/>
      <c r="KZ240" s="12"/>
      <c r="LA240" s="12"/>
      <c r="LB240" s="12"/>
      <c r="LC240" s="12"/>
      <c r="LD240" s="12"/>
      <c r="LE240" s="12"/>
      <c r="LF240" s="12"/>
      <c r="LG240" s="12"/>
      <c r="LH240" s="12"/>
      <c r="LI240" s="12"/>
      <c r="LJ240" s="12"/>
      <c r="LK240" s="12"/>
      <c r="LL240" s="12"/>
      <c r="LM240" s="12"/>
      <c r="LN240" s="12"/>
      <c r="LO240" s="12"/>
      <c r="LP240" s="12"/>
      <c r="LQ240" s="12"/>
      <c r="LR240" s="12"/>
      <c r="LS240" s="12"/>
      <c r="LT240" s="12"/>
      <c r="LU240" s="12"/>
      <c r="LV240" s="12"/>
      <c r="LW240" s="12"/>
      <c r="LX240" s="12"/>
      <c r="LY240" s="12"/>
      <c r="LZ240" s="12"/>
      <c r="MA240" s="12"/>
      <c r="MB240" s="12"/>
      <c r="MC240" s="12"/>
      <c r="MD240" s="12"/>
      <c r="ME240" s="12"/>
      <c r="MF240" s="12"/>
      <c r="MG240" s="12"/>
      <c r="MH240" s="12"/>
      <c r="MI240" s="12"/>
      <c r="MJ240" s="12"/>
      <c r="MK240" s="12"/>
      <c r="ML240" s="12"/>
      <c r="MM240" s="12"/>
      <c r="MN240" s="12"/>
      <c r="MO240" s="12"/>
      <c r="MP240" s="12"/>
      <c r="MQ240" s="12"/>
      <c r="MR240" s="12"/>
      <c r="MS240" s="12"/>
      <c r="MT240" s="12"/>
      <c r="MU240" s="12"/>
      <c r="MV240" s="12"/>
      <c r="MW240" s="12"/>
      <c r="MX240" s="12"/>
      <c r="MY240" s="12"/>
      <c r="MZ240" s="12"/>
      <c r="NA240" s="12"/>
      <c r="NB240" s="12"/>
      <c r="NC240" s="12"/>
      <c r="ND240" s="12"/>
      <c r="NE240" s="12"/>
      <c r="NF240" s="12"/>
      <c r="NG240" s="12"/>
      <c r="NH240" s="12"/>
      <c r="NI240" s="12"/>
      <c r="NJ240" s="12"/>
      <c r="NK240" s="12"/>
      <c r="NL240" s="12"/>
      <c r="NM240" s="12"/>
      <c r="NN240" s="12"/>
      <c r="NO240" s="12"/>
      <c r="NP240" s="12"/>
      <c r="NQ240" s="12"/>
      <c r="NR240" s="12"/>
      <c r="NS240" s="12"/>
      <c r="NT240" s="12"/>
      <c r="NU240" s="12"/>
      <c r="NV240" s="12"/>
      <c r="NW240" s="12"/>
      <c r="NX240" s="12"/>
      <c r="NY240" s="12"/>
      <c r="NZ240" s="12"/>
      <c r="OA240" s="12"/>
      <c r="OB240" s="12"/>
      <c r="OC240" s="12"/>
      <c r="OD240" s="12"/>
      <c r="OE240" s="12"/>
      <c r="OF240" s="12"/>
      <c r="OG240" s="12"/>
      <c r="OH240" s="12"/>
      <c r="OI240" s="12"/>
      <c r="OJ240" s="12"/>
      <c r="OK240" s="12"/>
      <c r="OL240" s="12"/>
      <c r="OM240" s="12"/>
      <c r="ON240" s="12"/>
      <c r="OO240" s="12"/>
      <c r="OP240" s="12"/>
      <c r="OQ240" s="12"/>
      <c r="OR240" s="12"/>
      <c r="OS240" s="12"/>
      <c r="OT240" s="12"/>
      <c r="OU240" s="12"/>
      <c r="OV240" s="12"/>
      <c r="OW240" s="12"/>
      <c r="OX240" s="12"/>
      <c r="OY240" s="12"/>
      <c r="OZ240" s="12"/>
      <c r="PA240" s="12"/>
      <c r="PB240" s="12"/>
      <c r="PC240" s="12"/>
      <c r="PD240" s="12"/>
      <c r="PE240" s="12"/>
      <c r="PF240" s="12"/>
      <c r="PG240" s="12"/>
      <c r="PH240" s="12"/>
      <c r="PI240" s="12"/>
      <c r="PJ240" s="12"/>
      <c r="PK240" s="12"/>
      <c r="PL240" s="12"/>
      <c r="PM240" s="12"/>
      <c r="PN240" s="12"/>
      <c r="PO240" s="12"/>
      <c r="PP240" s="12"/>
      <c r="PQ240" s="12"/>
      <c r="PR240" s="12"/>
      <c r="PS240" s="12"/>
      <c r="PT240" s="12"/>
      <c r="PU240" s="12"/>
      <c r="PV240" s="12"/>
      <c r="PW240" s="12"/>
      <c r="PX240" s="12"/>
      <c r="PY240" s="12"/>
      <c r="PZ240" s="12"/>
      <c r="QA240" s="12"/>
      <c r="QB240" s="12"/>
      <c r="QC240" s="12"/>
      <c r="QD240" s="12"/>
      <c r="QE240" s="12"/>
      <c r="QF240" s="12"/>
      <c r="QG240" s="12"/>
      <c r="QH240" s="12"/>
      <c r="QI240" s="12"/>
      <c r="QJ240" s="12"/>
      <c r="QK240" s="12"/>
      <c r="QL240" s="12"/>
      <c r="QM240" s="12"/>
      <c r="QN240" s="12"/>
      <c r="QO240" s="12"/>
      <c r="QP240" s="12"/>
      <c r="QQ240" s="12"/>
      <c r="QR240" s="12"/>
      <c r="QS240" s="12"/>
      <c r="QT240" s="12"/>
      <c r="QU240" s="12"/>
      <c r="QV240" s="12"/>
      <c r="QW240" s="12"/>
      <c r="QX240" s="12"/>
      <c r="QY240" s="12"/>
      <c r="QZ240" s="12"/>
      <c r="RA240" s="12"/>
      <c r="RB240" s="12"/>
      <c r="RC240" s="12"/>
      <c r="RD240" s="12"/>
      <c r="RE240" s="12"/>
      <c r="RF240" s="12"/>
      <c r="RG240" s="12"/>
      <c r="RH240" s="12"/>
      <c r="RI240" s="12"/>
      <c r="RJ240" s="12"/>
      <c r="RK240" s="12"/>
      <c r="RL240" s="12"/>
      <c r="RM240" s="12"/>
      <c r="RN240" s="12"/>
      <c r="RO240" s="12"/>
      <c r="RP240" s="12"/>
      <c r="RQ240" s="12"/>
      <c r="RR240" s="12"/>
      <c r="RS240" s="12"/>
      <c r="RT240" s="12"/>
      <c r="RU240" s="12"/>
      <c r="RV240" s="12"/>
      <c r="RW240" s="12"/>
      <c r="RX240" s="12"/>
      <c r="RY240" s="12"/>
      <c r="RZ240" s="12"/>
      <c r="SA240" s="12"/>
      <c r="SB240" s="12"/>
      <c r="SC240" s="12"/>
      <c r="SD240" s="12"/>
      <c r="SE240" s="12"/>
      <c r="SF240" s="12"/>
      <c r="SG240" s="12"/>
      <c r="SH240" s="12"/>
      <c r="SI240" s="12"/>
      <c r="SJ240" s="12"/>
      <c r="SK240" s="12"/>
      <c r="SL240" s="12"/>
      <c r="SM240" s="12"/>
      <c r="SN240" s="12"/>
      <c r="SO240" s="12"/>
      <c r="SP240" s="12"/>
      <c r="SQ240" s="12"/>
      <c r="SR240" s="12"/>
      <c r="SS240" s="12"/>
      <c r="ST240" s="12"/>
      <c r="SU240" s="12"/>
      <c r="SV240" s="12"/>
      <c r="SW240" s="12"/>
      <c r="SX240" s="12"/>
      <c r="SY240" s="12"/>
      <c r="SZ240" s="12"/>
      <c r="TA240" s="12"/>
      <c r="TB240" s="12"/>
      <c r="TC240" s="12"/>
      <c r="TD240" s="12"/>
      <c r="TE240" s="12"/>
      <c r="TF240" s="12"/>
      <c r="TG240" s="12"/>
      <c r="TH240" s="12"/>
      <c r="TI240" s="12"/>
      <c r="TJ240" s="12"/>
      <c r="TK240" s="12"/>
      <c r="TL240" s="12"/>
      <c r="TM240" s="12"/>
      <c r="TN240" s="12"/>
      <c r="TO240" s="12"/>
      <c r="TP240" s="12"/>
      <c r="TQ240" s="12"/>
      <c r="TR240" s="12"/>
      <c r="TS240" s="12"/>
      <c r="TT240" s="12"/>
      <c r="TU240" s="12"/>
      <c r="TV240" s="12"/>
      <c r="TW240" s="12"/>
      <c r="TX240" s="12"/>
      <c r="TY240" s="12"/>
      <c r="TZ240" s="12"/>
      <c r="UA240" s="12"/>
      <c r="UB240" s="12"/>
      <c r="UC240" s="12"/>
      <c r="UD240" s="12"/>
      <c r="UE240" s="12"/>
      <c r="UF240" s="12"/>
      <c r="UG240" s="12"/>
      <c r="UH240" s="12"/>
      <c r="UI240" s="12"/>
      <c r="UJ240" s="12"/>
      <c r="UK240" s="12"/>
      <c r="UL240" s="12"/>
      <c r="UM240" s="12"/>
      <c r="UN240" s="12"/>
      <c r="UO240" s="12"/>
      <c r="UP240" s="12"/>
      <c r="UQ240" s="12"/>
      <c r="UR240" s="12"/>
      <c r="US240" s="12"/>
      <c r="UT240" s="12"/>
      <c r="UU240" s="12"/>
      <c r="UV240" s="12"/>
      <c r="UW240" s="12"/>
      <c r="UX240" s="12"/>
      <c r="UY240" s="12"/>
      <c r="UZ240" s="12"/>
      <c r="VA240" s="12"/>
      <c r="VB240" s="12"/>
      <c r="VC240" s="12"/>
      <c r="VD240" s="12"/>
      <c r="VE240" s="12"/>
      <c r="VF240" s="12"/>
      <c r="VG240" s="12"/>
      <c r="VH240" s="12"/>
      <c r="VI240" s="12"/>
      <c r="VJ240" s="12"/>
      <c r="VK240" s="12"/>
      <c r="VL240" s="12"/>
      <c r="VM240" s="12"/>
      <c r="VN240" s="12"/>
      <c r="VO240" s="12"/>
      <c r="VP240" s="12"/>
      <c r="VQ240" s="12"/>
      <c r="VR240" s="12"/>
      <c r="VS240" s="12"/>
      <c r="VT240" s="12"/>
      <c r="VU240" s="12"/>
      <c r="VV240" s="12"/>
      <c r="VW240" s="12"/>
      <c r="VX240" s="12"/>
      <c r="VY240" s="12"/>
      <c r="VZ240" s="12"/>
      <c r="WA240" s="12"/>
      <c r="WB240" s="12"/>
      <c r="WC240" s="12"/>
      <c r="WD240" s="12"/>
      <c r="WE240" s="12"/>
      <c r="WF240" s="12"/>
      <c r="WG240" s="12"/>
      <c r="WH240" s="12"/>
      <c r="WI240" s="12"/>
      <c r="WJ240" s="12"/>
      <c r="WK240" s="12"/>
      <c r="WL240" s="12"/>
      <c r="WM240" s="12"/>
      <c r="WN240" s="12"/>
      <c r="WO240" s="12"/>
      <c r="WP240" s="12"/>
      <c r="WQ240" s="12"/>
      <c r="WR240" s="12"/>
      <c r="WS240" s="12"/>
      <c r="WT240" s="12"/>
      <c r="WU240" s="12"/>
      <c r="WV240" s="12"/>
      <c r="WW240" s="12"/>
      <c r="WX240" s="12"/>
      <c r="WY240" s="12"/>
      <c r="WZ240" s="12"/>
      <c r="XA240" s="12"/>
      <c r="XB240" s="12"/>
      <c r="XC240" s="12"/>
      <c r="XD240" s="12"/>
      <c r="XE240" s="12"/>
      <c r="XF240" s="12"/>
      <c r="XG240" s="12"/>
      <c r="XH240" s="12"/>
      <c r="XI240" s="12"/>
      <c r="XJ240" s="12"/>
      <c r="XK240" s="12"/>
      <c r="XL240" s="12"/>
      <c r="XM240" s="12"/>
      <c r="XN240" s="12"/>
      <c r="XO240" s="12"/>
      <c r="XP240" s="12"/>
      <c r="XQ240" s="12"/>
      <c r="XR240" s="12"/>
      <c r="XS240" s="12"/>
      <c r="XT240" s="12"/>
      <c r="XU240" s="12"/>
      <c r="XV240" s="12"/>
      <c r="XW240" s="12"/>
      <c r="XX240" s="12"/>
      <c r="XY240" s="12"/>
      <c r="XZ240" s="12"/>
      <c r="YA240" s="12"/>
      <c r="YB240" s="12"/>
      <c r="YC240" s="12"/>
      <c r="YD240" s="12"/>
      <c r="YE240" s="12"/>
      <c r="YF240" s="12"/>
      <c r="YG240" s="12"/>
      <c r="YH240" s="12"/>
      <c r="YI240" s="12"/>
      <c r="YJ240" s="12"/>
      <c r="YK240" s="12"/>
      <c r="YL240" s="12"/>
      <c r="YM240" s="12"/>
      <c r="YN240" s="12"/>
      <c r="YO240" s="12"/>
      <c r="YP240" s="12"/>
      <c r="YQ240" s="12"/>
      <c r="YR240" s="12"/>
      <c r="YS240" s="12"/>
      <c r="YT240" s="12"/>
      <c r="YU240" s="12"/>
      <c r="YV240" s="12"/>
      <c r="YW240" s="12"/>
      <c r="YX240" s="12"/>
      <c r="YY240" s="12"/>
      <c r="YZ240" s="12"/>
      <c r="ZA240" s="12"/>
      <c r="ZB240" s="12"/>
      <c r="ZC240" s="12"/>
      <c r="ZD240" s="12"/>
      <c r="ZE240" s="12"/>
      <c r="ZF240" s="12"/>
      <c r="ZG240" s="12"/>
      <c r="ZH240" s="12"/>
      <c r="ZI240" s="12"/>
      <c r="ZJ240" s="12"/>
      <c r="ZK240" s="12"/>
      <c r="ZL240" s="12"/>
      <c r="ZM240" s="12"/>
      <c r="ZN240" s="12"/>
      <c r="ZO240" s="12"/>
      <c r="ZP240" s="12"/>
      <c r="ZQ240" s="12"/>
      <c r="ZR240" s="12"/>
      <c r="ZS240" s="12"/>
      <c r="ZT240" s="12"/>
      <c r="ZU240" s="12"/>
      <c r="ZV240" s="12"/>
      <c r="ZW240" s="12"/>
      <c r="ZX240" s="12"/>
      <c r="ZY240" s="12"/>
      <c r="ZZ240" s="12"/>
      <c r="AAA240" s="12"/>
      <c r="AAB240" s="12"/>
      <c r="AAC240" s="12"/>
      <c r="AAD240" s="12"/>
      <c r="AAE240" s="12"/>
      <c r="AAF240" s="12"/>
      <c r="AAG240" s="12"/>
      <c r="AAH240" s="12"/>
      <c r="AAI240" s="12"/>
      <c r="AAJ240" s="12"/>
      <c r="AAK240" s="12"/>
      <c r="AAL240" s="12"/>
      <c r="AAM240" s="12"/>
      <c r="AAN240" s="12"/>
      <c r="AAO240" s="12"/>
      <c r="AAP240" s="12"/>
      <c r="AAQ240" s="12"/>
      <c r="AAR240" s="12"/>
      <c r="AAS240" s="12"/>
      <c r="AAT240" s="12"/>
      <c r="AAU240" s="12"/>
      <c r="AAV240" s="12"/>
      <c r="AAW240" s="12"/>
      <c r="AAX240" s="12"/>
      <c r="AAY240" s="12"/>
      <c r="AAZ240" s="12"/>
      <c r="ABA240" s="12"/>
      <c r="ABB240" s="12"/>
      <c r="ABC240" s="12"/>
      <c r="ABD240" s="12"/>
      <c r="ABE240" s="12"/>
      <c r="ABF240" s="12"/>
      <c r="ABG240" s="12"/>
      <c r="ABH240" s="12"/>
      <c r="ABI240" s="12"/>
      <c r="ABJ240" s="12"/>
      <c r="ABK240" s="12"/>
      <c r="ABL240" s="12"/>
      <c r="ABM240" s="12"/>
      <c r="ABN240" s="12"/>
      <c r="ABO240" s="12"/>
      <c r="ABP240" s="12"/>
      <c r="ABQ240" s="12"/>
      <c r="ABR240" s="12"/>
      <c r="ABS240" s="12"/>
      <c r="ABT240" s="12"/>
      <c r="ABU240" s="12"/>
      <c r="ABV240" s="12"/>
      <c r="ABW240" s="12"/>
      <c r="ABX240" s="12"/>
      <c r="ABY240" s="12"/>
      <c r="ABZ240" s="12"/>
      <c r="ACA240" s="12"/>
      <c r="ACB240" s="12"/>
      <c r="ACC240" s="12"/>
      <c r="ACD240" s="12"/>
      <c r="ACE240" s="12"/>
      <c r="ACF240" s="12"/>
      <c r="ACG240" s="12"/>
      <c r="ACH240" s="12"/>
      <c r="ACI240" s="12"/>
      <c r="ACJ240" s="12"/>
      <c r="ACK240" s="12"/>
      <c r="ACL240" s="12"/>
      <c r="ACM240" s="12"/>
      <c r="ACN240" s="12"/>
      <c r="ACO240" s="12"/>
      <c r="ACP240" s="12"/>
      <c r="ACQ240" s="12"/>
      <c r="ACR240" s="12"/>
      <c r="ACS240" s="12"/>
      <c r="ACT240" s="12"/>
      <c r="ACU240" s="12"/>
      <c r="ACV240" s="12"/>
      <c r="ACW240" s="12"/>
      <c r="ACX240" s="12"/>
      <c r="ACY240" s="12"/>
      <c r="ACZ240" s="12"/>
      <c r="ADA240" s="12"/>
      <c r="ADB240" s="12"/>
      <c r="ADC240" s="12"/>
      <c r="ADD240" s="12"/>
      <c r="ADE240" s="12"/>
      <c r="ADF240" s="12"/>
      <c r="ADG240" s="12"/>
      <c r="ADH240" s="12"/>
      <c r="ADI240" s="12"/>
      <c r="ADJ240" s="12"/>
      <c r="ADK240" s="12"/>
      <c r="ADL240" s="12"/>
      <c r="ADM240" s="12"/>
      <c r="ADN240" s="12"/>
      <c r="ADO240" s="12"/>
      <c r="ADP240" s="12"/>
      <c r="ADQ240" s="12"/>
      <c r="ADR240" s="12"/>
      <c r="ADS240" s="12"/>
      <c r="ADT240" s="12"/>
      <c r="ADU240" s="12"/>
      <c r="ADV240" s="12"/>
      <c r="ADW240" s="12"/>
      <c r="ADX240" s="12"/>
      <c r="ADY240" s="12"/>
      <c r="ADZ240" s="12"/>
      <c r="AEA240" s="12"/>
      <c r="AEB240" s="12"/>
      <c r="AEC240" s="12"/>
      <c r="AED240" s="12"/>
      <c r="AEE240" s="12"/>
      <c r="AEF240" s="12"/>
      <c r="AEG240" s="12"/>
      <c r="AEH240" s="12"/>
      <c r="AEI240" s="12"/>
      <c r="AEJ240" s="12"/>
      <c r="AEK240" s="12"/>
      <c r="AEL240" s="12"/>
      <c r="AEM240" s="12"/>
      <c r="AEN240" s="12"/>
      <c r="AEO240" s="12"/>
      <c r="AEP240" s="12"/>
      <c r="AEQ240" s="12"/>
      <c r="AER240" s="12"/>
      <c r="AES240" s="12"/>
      <c r="AET240" s="12"/>
      <c r="AEU240" s="12"/>
      <c r="AEV240" s="12"/>
      <c r="AEW240" s="12"/>
      <c r="AEX240" s="12"/>
      <c r="AEY240" s="12"/>
      <c r="AEZ240" s="12"/>
      <c r="AFA240" s="12"/>
      <c r="AFB240" s="12"/>
      <c r="AFC240" s="12"/>
      <c r="AFD240" s="12"/>
      <c r="AFE240" s="12"/>
      <c r="AFF240" s="12"/>
      <c r="AFG240" s="12"/>
      <c r="AFH240" s="12"/>
      <c r="AFI240" s="12"/>
      <c r="AFJ240" s="12"/>
      <c r="AFK240" s="12"/>
      <c r="AFL240" s="12"/>
      <c r="AFM240" s="12"/>
      <c r="AFN240" s="12"/>
      <c r="AFO240" s="12"/>
      <c r="AFP240" s="12"/>
      <c r="AFQ240" s="12"/>
      <c r="AFR240" s="12"/>
      <c r="AFS240" s="12"/>
      <c r="AFT240" s="12"/>
      <c r="AFU240" s="12"/>
      <c r="AFV240" s="12"/>
      <c r="AFW240" s="12"/>
      <c r="AFX240" s="12"/>
      <c r="AFY240" s="12"/>
      <c r="AFZ240" s="12"/>
      <c r="AGA240" s="12"/>
      <c r="AGB240" s="12"/>
      <c r="AGC240" s="12"/>
      <c r="AGD240" s="12"/>
      <c r="AGE240" s="12"/>
      <c r="AGF240" s="12"/>
      <c r="AGG240" s="12"/>
      <c r="AGH240" s="12"/>
      <c r="AGI240" s="12"/>
      <c r="AGJ240" s="12"/>
      <c r="AGK240" s="12"/>
      <c r="AGL240" s="12"/>
      <c r="AGM240" s="12"/>
      <c r="AGN240" s="12"/>
      <c r="AGO240" s="12"/>
      <c r="AGP240" s="12"/>
      <c r="AGQ240" s="12"/>
      <c r="AGR240" s="12"/>
      <c r="AGS240" s="12"/>
      <c r="AGT240" s="12"/>
      <c r="AGU240" s="12"/>
      <c r="AGV240" s="12"/>
      <c r="AGW240" s="12"/>
      <c r="AGX240" s="12"/>
      <c r="AGY240" s="12"/>
      <c r="AGZ240" s="12"/>
      <c r="AHA240" s="12"/>
      <c r="AHB240" s="12"/>
      <c r="AHC240" s="12"/>
      <c r="AHD240" s="12"/>
      <c r="AHE240" s="12"/>
      <c r="AHF240" s="12"/>
      <c r="AHG240" s="12"/>
      <c r="AHH240" s="12"/>
      <c r="AHI240" s="12"/>
      <c r="AHJ240" s="12"/>
      <c r="AHK240" s="12"/>
      <c r="AHL240" s="12"/>
      <c r="AHM240" s="12"/>
      <c r="AHN240" s="12"/>
      <c r="AHO240" s="12"/>
      <c r="AHP240" s="12"/>
      <c r="AHQ240" s="12"/>
      <c r="AHR240" s="12"/>
      <c r="AHS240" s="12"/>
      <c r="AHT240" s="12"/>
      <c r="AHU240" s="12"/>
      <c r="AHV240" s="12"/>
      <c r="AHW240" s="12"/>
      <c r="AHX240" s="12"/>
      <c r="AHY240" s="12"/>
      <c r="AHZ240" s="12"/>
      <c r="AIA240" s="12"/>
      <c r="AIB240" s="12"/>
      <c r="AIC240" s="12"/>
      <c r="AID240" s="12"/>
      <c r="AIE240" s="12"/>
      <c r="AIF240" s="12"/>
      <c r="AIG240" s="12"/>
      <c r="AIH240" s="12"/>
      <c r="AII240" s="12"/>
      <c r="AIJ240" s="12"/>
      <c r="AIK240" s="12"/>
      <c r="AIL240" s="12"/>
      <c r="AIM240" s="12"/>
      <c r="AIN240" s="12"/>
      <c r="AIO240" s="12"/>
      <c r="AIP240" s="12"/>
      <c r="AIQ240" s="12"/>
      <c r="AIR240" s="12"/>
      <c r="AIS240" s="12"/>
      <c r="AIT240" s="12"/>
      <c r="AIU240" s="12"/>
      <c r="AIV240" s="12"/>
      <c r="AIW240" s="12"/>
      <c r="AIX240" s="12"/>
      <c r="AIY240" s="12"/>
      <c r="AIZ240" s="12"/>
      <c r="AJA240" s="12"/>
      <c r="AJB240" s="12"/>
      <c r="AJC240" s="12"/>
      <c r="AJD240" s="12"/>
      <c r="AJE240" s="12"/>
      <c r="AJF240" s="12"/>
      <c r="AJG240" s="12"/>
      <c r="AJH240" s="12"/>
      <c r="AJI240" s="12"/>
      <c r="AJJ240" s="12"/>
      <c r="AJK240" s="12"/>
      <c r="AJL240" s="12"/>
      <c r="AJM240" s="12"/>
      <c r="AJN240" s="12"/>
      <c r="AJO240" s="12"/>
      <c r="AJP240" s="12"/>
      <c r="AJQ240" s="12"/>
      <c r="AJR240" s="12"/>
      <c r="AJS240" s="12"/>
      <c r="AJT240" s="12"/>
      <c r="AJU240" s="12"/>
      <c r="AJV240" s="12"/>
      <c r="AJW240" s="12"/>
      <c r="AJX240" s="12"/>
      <c r="AJY240" s="12"/>
      <c r="AJZ240" s="12"/>
      <c r="AKA240" s="12"/>
      <c r="AKB240" s="12"/>
      <c r="AKC240" s="12"/>
      <c r="AKD240" s="12"/>
      <c r="AKE240" s="12"/>
      <c r="AKF240" s="12"/>
      <c r="AKG240" s="12"/>
      <c r="AKH240" s="12"/>
      <c r="AKI240" s="12"/>
      <c r="AKJ240" s="12"/>
      <c r="AKK240" s="12"/>
      <c r="AKL240" s="12"/>
      <c r="AKM240" s="12"/>
      <c r="AKN240" s="12"/>
      <c r="AKO240" s="12"/>
      <c r="AKP240" s="12"/>
      <c r="AKQ240" s="12"/>
      <c r="AKR240" s="12"/>
      <c r="AKS240" s="12"/>
      <c r="AKT240" s="12"/>
      <c r="AKU240" s="12"/>
      <c r="AKV240" s="12"/>
      <c r="AKW240" s="12"/>
      <c r="AKX240" s="12"/>
      <c r="AKY240" s="12"/>
      <c r="AKZ240" s="12"/>
      <c r="ALA240" s="12"/>
      <c r="ALB240" s="12"/>
      <c r="ALC240" s="12"/>
      <c r="ALD240" s="12"/>
      <c r="ALE240" s="12"/>
      <c r="ALF240" s="12"/>
      <c r="ALG240" s="12"/>
      <c r="ALH240" s="12"/>
      <c r="ALI240" s="12"/>
      <c r="ALJ240" s="12"/>
      <c r="ALK240" s="12"/>
      <c r="ALL240" s="12"/>
      <c r="ALM240" s="12"/>
      <c r="ALN240" s="12"/>
      <c r="ALO240" s="12"/>
      <c r="ALP240" s="12"/>
      <c r="ALQ240" s="12"/>
      <c r="ALR240" s="12"/>
      <c r="ALS240" s="12"/>
      <c r="ALT240" s="12"/>
      <c r="ALU240" s="12"/>
      <c r="ALV240" s="12"/>
      <c r="ALW240" s="12"/>
      <c r="ALX240" s="12"/>
      <c r="ALY240" s="12"/>
      <c r="ALZ240" s="12"/>
      <c r="AMA240" s="12"/>
      <c r="AMB240" s="12"/>
      <c r="AMC240" s="12"/>
      <c r="AMD240" s="12"/>
      <c r="AME240" s="12"/>
      <c r="AMF240" s="12"/>
      <c r="AMG240" s="12"/>
      <c r="AMH240" s="12"/>
      <c r="AMI240" s="12"/>
    </row>
    <row r="241" spans="1:1023" s="13" customFormat="1" x14ac:dyDescent="0.2">
      <c r="A241" s="12"/>
      <c r="B241" s="91"/>
      <c r="C241" s="71"/>
      <c r="D241" s="137"/>
      <c r="E241" s="170" t="s">
        <v>332</v>
      </c>
      <c r="F241" s="195"/>
      <c r="G241" s="204"/>
      <c r="H241" s="233">
        <f>SUM(H218+H222+H226+H228+H232+H236+H240)+0.01</f>
        <v>58692.694599999995</v>
      </c>
      <c r="I241" s="233">
        <f>SUM(I218+I222+I226+I228+I232+I236+I240)</f>
        <v>10404.703800000001</v>
      </c>
      <c r="J241" s="256">
        <f>SUM(H241:I241)-0.01</f>
        <v>69097.388399999996</v>
      </c>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c r="AH241" s="12"/>
      <c r="AI241" s="12"/>
      <c r="AJ241" s="12"/>
      <c r="AK241" s="12"/>
      <c r="AL241" s="12"/>
      <c r="AM241" s="12"/>
      <c r="AN241" s="12"/>
      <c r="AO241" s="12"/>
      <c r="AP241" s="12"/>
      <c r="AQ241" s="12"/>
      <c r="AR241" s="12"/>
      <c r="AS241" s="12"/>
      <c r="AT241" s="12"/>
      <c r="AU241" s="12"/>
      <c r="AV241" s="12"/>
      <c r="AW241" s="12"/>
      <c r="AX241" s="12"/>
      <c r="AY241" s="12"/>
      <c r="AZ241" s="12"/>
      <c r="BA241" s="12"/>
      <c r="BB241" s="12"/>
      <c r="BC241" s="12"/>
      <c r="BD241" s="12"/>
      <c r="BE241" s="12"/>
      <c r="BF241" s="12"/>
      <c r="BG241" s="12"/>
      <c r="BH241" s="12"/>
      <c r="BI241" s="12"/>
      <c r="BJ241" s="12"/>
      <c r="BK241" s="12"/>
      <c r="BL241" s="12"/>
      <c r="BM241" s="12"/>
      <c r="BN241" s="12"/>
      <c r="BO241" s="12"/>
      <c r="BP241" s="12"/>
      <c r="BQ241" s="12"/>
      <c r="BR241" s="12"/>
      <c r="BS241" s="12"/>
      <c r="BT241" s="12"/>
      <c r="BU241" s="12"/>
      <c r="BV241" s="12"/>
      <c r="BW241" s="12"/>
      <c r="BX241" s="12"/>
      <c r="BY241" s="12"/>
      <c r="BZ241" s="12"/>
      <c r="CA241" s="12"/>
      <c r="CB241" s="12"/>
      <c r="CC241" s="12"/>
      <c r="CD241" s="12"/>
      <c r="CE241" s="12"/>
      <c r="CF241" s="12"/>
      <c r="CG241" s="12"/>
      <c r="CH241" s="12"/>
      <c r="CI241" s="12"/>
      <c r="CJ241" s="12"/>
      <c r="CK241" s="12"/>
      <c r="CL241" s="12"/>
      <c r="CM241" s="12"/>
      <c r="CN241" s="12"/>
      <c r="CO241" s="12"/>
      <c r="CP241" s="12"/>
      <c r="CQ241" s="12"/>
      <c r="CR241" s="12"/>
      <c r="CS241" s="12"/>
      <c r="CT241" s="12"/>
      <c r="CU241" s="12"/>
      <c r="CV241" s="12"/>
      <c r="CW241" s="12"/>
      <c r="CX241" s="12"/>
      <c r="CY241" s="12"/>
      <c r="CZ241" s="12"/>
      <c r="DA241" s="12"/>
      <c r="DB241" s="12"/>
      <c r="DC241" s="12"/>
      <c r="DD241" s="12"/>
      <c r="DE241" s="12"/>
      <c r="DF241" s="12"/>
      <c r="DG241" s="12"/>
      <c r="DH241" s="12"/>
      <c r="DI241" s="12"/>
      <c r="DJ241" s="12"/>
      <c r="DK241" s="12"/>
      <c r="DL241" s="12"/>
      <c r="DM241" s="12"/>
      <c r="DN241" s="12"/>
      <c r="DO241" s="12"/>
      <c r="DP241" s="12"/>
      <c r="DQ241" s="12"/>
      <c r="DR241" s="12"/>
      <c r="DS241" s="12"/>
      <c r="DT241" s="12"/>
      <c r="DU241" s="12"/>
      <c r="DV241" s="12"/>
      <c r="DW241" s="12"/>
      <c r="DX241" s="12"/>
      <c r="DY241" s="12"/>
      <c r="DZ241" s="12"/>
      <c r="EA241" s="12"/>
      <c r="EB241" s="12"/>
      <c r="EC241" s="12"/>
      <c r="ED241" s="12"/>
      <c r="EE241" s="12"/>
      <c r="EF241" s="12"/>
      <c r="EG241" s="12"/>
      <c r="EH241" s="12"/>
      <c r="EI241" s="12"/>
      <c r="EJ241" s="12"/>
      <c r="EK241" s="12"/>
      <c r="EL241" s="12"/>
      <c r="EM241" s="12"/>
      <c r="EN241" s="12"/>
      <c r="EO241" s="12"/>
      <c r="EP241" s="12"/>
      <c r="EQ241" s="12"/>
      <c r="ER241" s="12"/>
      <c r="ES241" s="12"/>
      <c r="ET241" s="12"/>
      <c r="EU241" s="12"/>
      <c r="EV241" s="12"/>
      <c r="EW241" s="12"/>
      <c r="EX241" s="12"/>
      <c r="EY241" s="12"/>
      <c r="EZ241" s="12"/>
      <c r="FA241" s="12"/>
      <c r="FB241" s="12"/>
      <c r="FC241" s="12"/>
      <c r="FD241" s="12"/>
      <c r="FE241" s="12"/>
      <c r="FF241" s="12"/>
      <c r="FG241" s="12"/>
      <c r="FH241" s="12"/>
      <c r="FI241" s="12"/>
      <c r="FJ241" s="12"/>
      <c r="FK241" s="12"/>
      <c r="FL241" s="12"/>
      <c r="FM241" s="12"/>
      <c r="FN241" s="12"/>
      <c r="FO241" s="12"/>
      <c r="FP241" s="12"/>
      <c r="FQ241" s="12"/>
      <c r="FR241" s="12"/>
      <c r="FS241" s="12"/>
      <c r="FT241" s="12"/>
      <c r="FU241" s="12"/>
      <c r="FV241" s="12"/>
      <c r="FW241" s="12"/>
      <c r="FX241" s="12"/>
      <c r="FY241" s="12"/>
      <c r="FZ241" s="12"/>
      <c r="GA241" s="12"/>
      <c r="GB241" s="12"/>
      <c r="GC241" s="12"/>
      <c r="GD241" s="12"/>
      <c r="GE241" s="12"/>
      <c r="GF241" s="12"/>
      <c r="GG241" s="12"/>
      <c r="GH241" s="12"/>
      <c r="GI241" s="12"/>
      <c r="GJ241" s="12"/>
      <c r="GK241" s="12"/>
      <c r="GL241" s="12"/>
      <c r="GM241" s="12"/>
      <c r="GN241" s="12"/>
      <c r="GO241" s="12"/>
      <c r="GP241" s="12"/>
      <c r="GQ241" s="12"/>
      <c r="GR241" s="12"/>
      <c r="GS241" s="12"/>
      <c r="GT241" s="12"/>
      <c r="GU241" s="12"/>
      <c r="GV241" s="12"/>
      <c r="GW241" s="12"/>
      <c r="GX241" s="12"/>
      <c r="GY241" s="12"/>
      <c r="GZ241" s="12"/>
      <c r="HA241" s="12"/>
      <c r="HB241" s="12"/>
      <c r="HC241" s="12"/>
      <c r="HD241" s="12"/>
      <c r="HE241" s="12"/>
      <c r="HF241" s="12"/>
      <c r="HG241" s="12"/>
      <c r="HH241" s="12"/>
      <c r="HI241" s="12"/>
      <c r="HJ241" s="12"/>
      <c r="HK241" s="12"/>
      <c r="HL241" s="12"/>
      <c r="HM241" s="12"/>
      <c r="HN241" s="12"/>
      <c r="HO241" s="12"/>
      <c r="HP241" s="12"/>
      <c r="HQ241" s="12"/>
      <c r="HR241" s="12"/>
      <c r="HS241" s="12"/>
      <c r="HT241" s="12"/>
      <c r="HU241" s="12"/>
      <c r="HV241" s="12"/>
      <c r="HW241" s="12"/>
      <c r="HX241" s="12"/>
      <c r="HY241" s="12"/>
      <c r="HZ241" s="12"/>
      <c r="IA241" s="12"/>
      <c r="IB241" s="12"/>
      <c r="IC241" s="12"/>
      <c r="ID241" s="12"/>
      <c r="IE241" s="12"/>
      <c r="IF241" s="12"/>
      <c r="IG241" s="12"/>
      <c r="IH241" s="12"/>
      <c r="II241" s="12"/>
      <c r="IJ241" s="12"/>
      <c r="IK241" s="12"/>
      <c r="IL241" s="12"/>
      <c r="IM241" s="12"/>
      <c r="IN241" s="12"/>
      <c r="IO241" s="12"/>
      <c r="IP241" s="12"/>
      <c r="IQ241" s="12"/>
      <c r="IR241" s="12"/>
      <c r="IS241" s="12"/>
      <c r="IT241" s="12"/>
      <c r="IU241" s="12"/>
      <c r="IV241" s="12"/>
      <c r="IW241" s="12"/>
      <c r="IX241" s="12"/>
      <c r="IY241" s="12"/>
      <c r="IZ241" s="12"/>
      <c r="JA241" s="12"/>
      <c r="JB241" s="12"/>
      <c r="JC241" s="12"/>
      <c r="JD241" s="12"/>
      <c r="JE241" s="12"/>
      <c r="JF241" s="12"/>
      <c r="JG241" s="12"/>
      <c r="JH241" s="12"/>
      <c r="JI241" s="12"/>
      <c r="JJ241" s="12"/>
      <c r="JK241" s="12"/>
      <c r="JL241" s="12"/>
      <c r="JM241" s="12"/>
      <c r="JN241" s="12"/>
      <c r="JO241" s="12"/>
      <c r="JP241" s="12"/>
      <c r="JQ241" s="12"/>
      <c r="JR241" s="12"/>
      <c r="JS241" s="12"/>
      <c r="JT241" s="12"/>
      <c r="JU241" s="12"/>
      <c r="JV241" s="12"/>
      <c r="JW241" s="12"/>
      <c r="JX241" s="12"/>
      <c r="JY241" s="12"/>
      <c r="JZ241" s="12"/>
      <c r="KA241" s="12"/>
      <c r="KB241" s="12"/>
      <c r="KC241" s="12"/>
      <c r="KD241" s="12"/>
      <c r="KE241" s="12"/>
      <c r="KF241" s="12"/>
      <c r="KG241" s="12"/>
      <c r="KH241" s="12"/>
      <c r="KI241" s="12"/>
      <c r="KJ241" s="12"/>
      <c r="KK241" s="12"/>
      <c r="KL241" s="12"/>
      <c r="KM241" s="12"/>
      <c r="KN241" s="12"/>
      <c r="KO241" s="12"/>
      <c r="KP241" s="12"/>
      <c r="KQ241" s="12"/>
      <c r="KR241" s="12"/>
      <c r="KS241" s="12"/>
      <c r="KT241" s="12"/>
      <c r="KU241" s="12"/>
      <c r="KV241" s="12"/>
      <c r="KW241" s="12"/>
      <c r="KX241" s="12"/>
      <c r="KY241" s="12"/>
      <c r="KZ241" s="12"/>
      <c r="LA241" s="12"/>
      <c r="LB241" s="12"/>
      <c r="LC241" s="12"/>
      <c r="LD241" s="12"/>
      <c r="LE241" s="12"/>
      <c r="LF241" s="12"/>
      <c r="LG241" s="12"/>
      <c r="LH241" s="12"/>
      <c r="LI241" s="12"/>
      <c r="LJ241" s="12"/>
      <c r="LK241" s="12"/>
      <c r="LL241" s="12"/>
      <c r="LM241" s="12"/>
      <c r="LN241" s="12"/>
      <c r="LO241" s="12"/>
      <c r="LP241" s="12"/>
      <c r="LQ241" s="12"/>
      <c r="LR241" s="12"/>
      <c r="LS241" s="12"/>
      <c r="LT241" s="12"/>
      <c r="LU241" s="12"/>
      <c r="LV241" s="12"/>
      <c r="LW241" s="12"/>
      <c r="LX241" s="12"/>
      <c r="LY241" s="12"/>
      <c r="LZ241" s="12"/>
      <c r="MA241" s="12"/>
      <c r="MB241" s="12"/>
      <c r="MC241" s="12"/>
      <c r="MD241" s="12"/>
      <c r="ME241" s="12"/>
      <c r="MF241" s="12"/>
      <c r="MG241" s="12"/>
      <c r="MH241" s="12"/>
      <c r="MI241" s="12"/>
      <c r="MJ241" s="12"/>
      <c r="MK241" s="12"/>
      <c r="ML241" s="12"/>
      <c r="MM241" s="12"/>
      <c r="MN241" s="12"/>
      <c r="MO241" s="12"/>
      <c r="MP241" s="12"/>
      <c r="MQ241" s="12"/>
      <c r="MR241" s="12"/>
      <c r="MS241" s="12"/>
      <c r="MT241" s="12"/>
      <c r="MU241" s="12"/>
      <c r="MV241" s="12"/>
      <c r="MW241" s="12"/>
      <c r="MX241" s="12"/>
      <c r="MY241" s="12"/>
      <c r="MZ241" s="12"/>
      <c r="NA241" s="12"/>
      <c r="NB241" s="12"/>
      <c r="NC241" s="12"/>
      <c r="ND241" s="12"/>
      <c r="NE241" s="12"/>
      <c r="NF241" s="12"/>
      <c r="NG241" s="12"/>
      <c r="NH241" s="12"/>
      <c r="NI241" s="12"/>
      <c r="NJ241" s="12"/>
      <c r="NK241" s="12"/>
      <c r="NL241" s="12"/>
      <c r="NM241" s="12"/>
      <c r="NN241" s="12"/>
      <c r="NO241" s="12"/>
      <c r="NP241" s="12"/>
      <c r="NQ241" s="12"/>
      <c r="NR241" s="12"/>
      <c r="NS241" s="12"/>
      <c r="NT241" s="12"/>
      <c r="NU241" s="12"/>
      <c r="NV241" s="12"/>
      <c r="NW241" s="12"/>
      <c r="NX241" s="12"/>
      <c r="NY241" s="12"/>
      <c r="NZ241" s="12"/>
      <c r="OA241" s="12"/>
      <c r="OB241" s="12"/>
      <c r="OC241" s="12"/>
      <c r="OD241" s="12"/>
      <c r="OE241" s="12"/>
      <c r="OF241" s="12"/>
      <c r="OG241" s="12"/>
      <c r="OH241" s="12"/>
      <c r="OI241" s="12"/>
      <c r="OJ241" s="12"/>
      <c r="OK241" s="12"/>
      <c r="OL241" s="12"/>
      <c r="OM241" s="12"/>
      <c r="ON241" s="12"/>
      <c r="OO241" s="12"/>
      <c r="OP241" s="12"/>
      <c r="OQ241" s="12"/>
      <c r="OR241" s="12"/>
      <c r="OS241" s="12"/>
      <c r="OT241" s="12"/>
      <c r="OU241" s="12"/>
      <c r="OV241" s="12"/>
      <c r="OW241" s="12"/>
      <c r="OX241" s="12"/>
      <c r="OY241" s="12"/>
      <c r="OZ241" s="12"/>
      <c r="PA241" s="12"/>
      <c r="PB241" s="12"/>
      <c r="PC241" s="12"/>
      <c r="PD241" s="12"/>
      <c r="PE241" s="12"/>
      <c r="PF241" s="12"/>
      <c r="PG241" s="12"/>
      <c r="PH241" s="12"/>
      <c r="PI241" s="12"/>
      <c r="PJ241" s="12"/>
      <c r="PK241" s="12"/>
      <c r="PL241" s="12"/>
      <c r="PM241" s="12"/>
      <c r="PN241" s="12"/>
      <c r="PO241" s="12"/>
      <c r="PP241" s="12"/>
      <c r="PQ241" s="12"/>
      <c r="PR241" s="12"/>
      <c r="PS241" s="12"/>
      <c r="PT241" s="12"/>
      <c r="PU241" s="12"/>
      <c r="PV241" s="12"/>
      <c r="PW241" s="12"/>
      <c r="PX241" s="12"/>
      <c r="PY241" s="12"/>
      <c r="PZ241" s="12"/>
      <c r="QA241" s="12"/>
      <c r="QB241" s="12"/>
      <c r="QC241" s="12"/>
      <c r="QD241" s="12"/>
      <c r="QE241" s="12"/>
      <c r="QF241" s="12"/>
      <c r="QG241" s="12"/>
      <c r="QH241" s="12"/>
      <c r="QI241" s="12"/>
      <c r="QJ241" s="12"/>
      <c r="QK241" s="12"/>
      <c r="QL241" s="12"/>
      <c r="QM241" s="12"/>
      <c r="QN241" s="12"/>
      <c r="QO241" s="12"/>
      <c r="QP241" s="12"/>
      <c r="QQ241" s="12"/>
      <c r="QR241" s="12"/>
      <c r="QS241" s="12"/>
      <c r="QT241" s="12"/>
      <c r="QU241" s="12"/>
      <c r="QV241" s="12"/>
      <c r="QW241" s="12"/>
      <c r="QX241" s="12"/>
      <c r="QY241" s="12"/>
      <c r="QZ241" s="12"/>
      <c r="RA241" s="12"/>
      <c r="RB241" s="12"/>
      <c r="RC241" s="12"/>
      <c r="RD241" s="12"/>
      <c r="RE241" s="12"/>
      <c r="RF241" s="12"/>
      <c r="RG241" s="12"/>
      <c r="RH241" s="12"/>
      <c r="RI241" s="12"/>
      <c r="RJ241" s="12"/>
      <c r="RK241" s="12"/>
      <c r="RL241" s="12"/>
      <c r="RM241" s="12"/>
      <c r="RN241" s="12"/>
      <c r="RO241" s="12"/>
      <c r="RP241" s="12"/>
      <c r="RQ241" s="12"/>
      <c r="RR241" s="12"/>
      <c r="RS241" s="12"/>
      <c r="RT241" s="12"/>
      <c r="RU241" s="12"/>
      <c r="RV241" s="12"/>
      <c r="RW241" s="12"/>
      <c r="RX241" s="12"/>
      <c r="RY241" s="12"/>
      <c r="RZ241" s="12"/>
      <c r="SA241" s="12"/>
      <c r="SB241" s="12"/>
      <c r="SC241" s="12"/>
      <c r="SD241" s="12"/>
      <c r="SE241" s="12"/>
      <c r="SF241" s="12"/>
      <c r="SG241" s="12"/>
      <c r="SH241" s="12"/>
      <c r="SI241" s="12"/>
      <c r="SJ241" s="12"/>
      <c r="SK241" s="12"/>
      <c r="SL241" s="12"/>
      <c r="SM241" s="12"/>
      <c r="SN241" s="12"/>
      <c r="SO241" s="12"/>
      <c r="SP241" s="12"/>
      <c r="SQ241" s="12"/>
      <c r="SR241" s="12"/>
      <c r="SS241" s="12"/>
      <c r="ST241" s="12"/>
      <c r="SU241" s="12"/>
      <c r="SV241" s="12"/>
      <c r="SW241" s="12"/>
      <c r="SX241" s="12"/>
      <c r="SY241" s="12"/>
      <c r="SZ241" s="12"/>
      <c r="TA241" s="12"/>
      <c r="TB241" s="12"/>
      <c r="TC241" s="12"/>
      <c r="TD241" s="12"/>
      <c r="TE241" s="12"/>
      <c r="TF241" s="12"/>
      <c r="TG241" s="12"/>
      <c r="TH241" s="12"/>
      <c r="TI241" s="12"/>
      <c r="TJ241" s="12"/>
      <c r="TK241" s="12"/>
      <c r="TL241" s="12"/>
      <c r="TM241" s="12"/>
      <c r="TN241" s="12"/>
      <c r="TO241" s="12"/>
      <c r="TP241" s="12"/>
      <c r="TQ241" s="12"/>
      <c r="TR241" s="12"/>
      <c r="TS241" s="12"/>
      <c r="TT241" s="12"/>
      <c r="TU241" s="12"/>
      <c r="TV241" s="12"/>
      <c r="TW241" s="12"/>
      <c r="TX241" s="12"/>
      <c r="TY241" s="12"/>
      <c r="TZ241" s="12"/>
      <c r="UA241" s="12"/>
      <c r="UB241" s="12"/>
      <c r="UC241" s="12"/>
      <c r="UD241" s="12"/>
      <c r="UE241" s="12"/>
      <c r="UF241" s="12"/>
      <c r="UG241" s="12"/>
      <c r="UH241" s="12"/>
      <c r="UI241" s="12"/>
      <c r="UJ241" s="12"/>
      <c r="UK241" s="12"/>
      <c r="UL241" s="12"/>
      <c r="UM241" s="12"/>
      <c r="UN241" s="12"/>
      <c r="UO241" s="12"/>
      <c r="UP241" s="12"/>
      <c r="UQ241" s="12"/>
      <c r="UR241" s="12"/>
      <c r="US241" s="12"/>
      <c r="UT241" s="12"/>
      <c r="UU241" s="12"/>
      <c r="UV241" s="12"/>
      <c r="UW241" s="12"/>
      <c r="UX241" s="12"/>
      <c r="UY241" s="12"/>
      <c r="UZ241" s="12"/>
      <c r="VA241" s="12"/>
      <c r="VB241" s="12"/>
      <c r="VC241" s="12"/>
      <c r="VD241" s="12"/>
      <c r="VE241" s="12"/>
      <c r="VF241" s="12"/>
      <c r="VG241" s="12"/>
      <c r="VH241" s="12"/>
      <c r="VI241" s="12"/>
      <c r="VJ241" s="12"/>
      <c r="VK241" s="12"/>
      <c r="VL241" s="12"/>
      <c r="VM241" s="12"/>
      <c r="VN241" s="12"/>
      <c r="VO241" s="12"/>
      <c r="VP241" s="12"/>
      <c r="VQ241" s="12"/>
      <c r="VR241" s="12"/>
      <c r="VS241" s="12"/>
      <c r="VT241" s="12"/>
      <c r="VU241" s="12"/>
      <c r="VV241" s="12"/>
      <c r="VW241" s="12"/>
      <c r="VX241" s="12"/>
      <c r="VY241" s="12"/>
      <c r="VZ241" s="12"/>
      <c r="WA241" s="12"/>
      <c r="WB241" s="12"/>
      <c r="WC241" s="12"/>
      <c r="WD241" s="12"/>
      <c r="WE241" s="12"/>
      <c r="WF241" s="12"/>
      <c r="WG241" s="12"/>
      <c r="WH241" s="12"/>
      <c r="WI241" s="12"/>
      <c r="WJ241" s="12"/>
      <c r="WK241" s="12"/>
      <c r="WL241" s="12"/>
      <c r="WM241" s="12"/>
      <c r="WN241" s="12"/>
      <c r="WO241" s="12"/>
      <c r="WP241" s="12"/>
      <c r="WQ241" s="12"/>
      <c r="WR241" s="12"/>
      <c r="WS241" s="12"/>
      <c r="WT241" s="12"/>
      <c r="WU241" s="12"/>
      <c r="WV241" s="12"/>
      <c r="WW241" s="12"/>
      <c r="WX241" s="12"/>
      <c r="WY241" s="12"/>
      <c r="WZ241" s="12"/>
      <c r="XA241" s="12"/>
      <c r="XB241" s="12"/>
      <c r="XC241" s="12"/>
      <c r="XD241" s="12"/>
      <c r="XE241" s="12"/>
      <c r="XF241" s="12"/>
      <c r="XG241" s="12"/>
      <c r="XH241" s="12"/>
      <c r="XI241" s="12"/>
      <c r="XJ241" s="12"/>
      <c r="XK241" s="12"/>
      <c r="XL241" s="12"/>
      <c r="XM241" s="12"/>
      <c r="XN241" s="12"/>
      <c r="XO241" s="12"/>
      <c r="XP241" s="12"/>
      <c r="XQ241" s="12"/>
      <c r="XR241" s="12"/>
      <c r="XS241" s="12"/>
      <c r="XT241" s="12"/>
      <c r="XU241" s="12"/>
      <c r="XV241" s="12"/>
      <c r="XW241" s="12"/>
      <c r="XX241" s="12"/>
      <c r="XY241" s="12"/>
      <c r="XZ241" s="12"/>
      <c r="YA241" s="12"/>
      <c r="YB241" s="12"/>
      <c r="YC241" s="12"/>
      <c r="YD241" s="12"/>
      <c r="YE241" s="12"/>
      <c r="YF241" s="12"/>
      <c r="YG241" s="12"/>
      <c r="YH241" s="12"/>
      <c r="YI241" s="12"/>
      <c r="YJ241" s="12"/>
      <c r="YK241" s="12"/>
      <c r="YL241" s="12"/>
      <c r="YM241" s="12"/>
      <c r="YN241" s="12"/>
      <c r="YO241" s="12"/>
      <c r="YP241" s="12"/>
      <c r="YQ241" s="12"/>
      <c r="YR241" s="12"/>
      <c r="YS241" s="12"/>
      <c r="YT241" s="12"/>
      <c r="YU241" s="12"/>
      <c r="YV241" s="12"/>
      <c r="YW241" s="12"/>
      <c r="YX241" s="12"/>
      <c r="YY241" s="12"/>
      <c r="YZ241" s="12"/>
      <c r="ZA241" s="12"/>
      <c r="ZB241" s="12"/>
      <c r="ZC241" s="12"/>
      <c r="ZD241" s="12"/>
      <c r="ZE241" s="12"/>
      <c r="ZF241" s="12"/>
      <c r="ZG241" s="12"/>
      <c r="ZH241" s="12"/>
      <c r="ZI241" s="12"/>
      <c r="ZJ241" s="12"/>
      <c r="ZK241" s="12"/>
      <c r="ZL241" s="12"/>
      <c r="ZM241" s="12"/>
      <c r="ZN241" s="12"/>
      <c r="ZO241" s="12"/>
      <c r="ZP241" s="12"/>
      <c r="ZQ241" s="12"/>
      <c r="ZR241" s="12"/>
      <c r="ZS241" s="12"/>
      <c r="ZT241" s="12"/>
      <c r="ZU241" s="12"/>
      <c r="ZV241" s="12"/>
      <c r="ZW241" s="12"/>
      <c r="ZX241" s="12"/>
      <c r="ZY241" s="12"/>
      <c r="ZZ241" s="12"/>
      <c r="AAA241" s="12"/>
      <c r="AAB241" s="12"/>
      <c r="AAC241" s="12"/>
      <c r="AAD241" s="12"/>
      <c r="AAE241" s="12"/>
      <c r="AAF241" s="12"/>
      <c r="AAG241" s="12"/>
      <c r="AAH241" s="12"/>
      <c r="AAI241" s="12"/>
      <c r="AAJ241" s="12"/>
      <c r="AAK241" s="12"/>
      <c r="AAL241" s="12"/>
      <c r="AAM241" s="12"/>
      <c r="AAN241" s="12"/>
      <c r="AAO241" s="12"/>
      <c r="AAP241" s="12"/>
      <c r="AAQ241" s="12"/>
      <c r="AAR241" s="12"/>
      <c r="AAS241" s="12"/>
      <c r="AAT241" s="12"/>
      <c r="AAU241" s="12"/>
      <c r="AAV241" s="12"/>
      <c r="AAW241" s="12"/>
      <c r="AAX241" s="12"/>
      <c r="AAY241" s="12"/>
      <c r="AAZ241" s="12"/>
      <c r="ABA241" s="12"/>
      <c r="ABB241" s="12"/>
      <c r="ABC241" s="12"/>
      <c r="ABD241" s="12"/>
      <c r="ABE241" s="12"/>
      <c r="ABF241" s="12"/>
      <c r="ABG241" s="12"/>
      <c r="ABH241" s="12"/>
      <c r="ABI241" s="12"/>
      <c r="ABJ241" s="12"/>
      <c r="ABK241" s="12"/>
      <c r="ABL241" s="12"/>
      <c r="ABM241" s="12"/>
      <c r="ABN241" s="12"/>
      <c r="ABO241" s="12"/>
      <c r="ABP241" s="12"/>
      <c r="ABQ241" s="12"/>
      <c r="ABR241" s="12"/>
      <c r="ABS241" s="12"/>
      <c r="ABT241" s="12"/>
      <c r="ABU241" s="12"/>
      <c r="ABV241" s="12"/>
      <c r="ABW241" s="12"/>
      <c r="ABX241" s="12"/>
      <c r="ABY241" s="12"/>
      <c r="ABZ241" s="12"/>
      <c r="ACA241" s="12"/>
      <c r="ACB241" s="12"/>
      <c r="ACC241" s="12"/>
      <c r="ACD241" s="12"/>
      <c r="ACE241" s="12"/>
      <c r="ACF241" s="12"/>
      <c r="ACG241" s="12"/>
      <c r="ACH241" s="12"/>
      <c r="ACI241" s="12"/>
      <c r="ACJ241" s="12"/>
      <c r="ACK241" s="12"/>
      <c r="ACL241" s="12"/>
      <c r="ACM241" s="12"/>
      <c r="ACN241" s="12"/>
      <c r="ACO241" s="12"/>
      <c r="ACP241" s="12"/>
      <c r="ACQ241" s="12"/>
      <c r="ACR241" s="12"/>
      <c r="ACS241" s="12"/>
      <c r="ACT241" s="12"/>
      <c r="ACU241" s="12"/>
      <c r="ACV241" s="12"/>
      <c r="ACW241" s="12"/>
      <c r="ACX241" s="12"/>
      <c r="ACY241" s="12"/>
      <c r="ACZ241" s="12"/>
      <c r="ADA241" s="12"/>
      <c r="ADB241" s="12"/>
      <c r="ADC241" s="12"/>
      <c r="ADD241" s="12"/>
      <c r="ADE241" s="12"/>
      <c r="ADF241" s="12"/>
      <c r="ADG241" s="12"/>
      <c r="ADH241" s="12"/>
      <c r="ADI241" s="12"/>
      <c r="ADJ241" s="12"/>
      <c r="ADK241" s="12"/>
      <c r="ADL241" s="12"/>
      <c r="ADM241" s="12"/>
      <c r="ADN241" s="12"/>
      <c r="ADO241" s="12"/>
      <c r="ADP241" s="12"/>
      <c r="ADQ241" s="12"/>
      <c r="ADR241" s="12"/>
      <c r="ADS241" s="12"/>
      <c r="ADT241" s="12"/>
      <c r="ADU241" s="12"/>
      <c r="ADV241" s="12"/>
      <c r="ADW241" s="12"/>
      <c r="ADX241" s="12"/>
      <c r="ADY241" s="12"/>
      <c r="ADZ241" s="12"/>
      <c r="AEA241" s="12"/>
      <c r="AEB241" s="12"/>
      <c r="AEC241" s="12"/>
      <c r="AED241" s="12"/>
      <c r="AEE241" s="12"/>
      <c r="AEF241" s="12"/>
      <c r="AEG241" s="12"/>
      <c r="AEH241" s="12"/>
      <c r="AEI241" s="12"/>
      <c r="AEJ241" s="12"/>
      <c r="AEK241" s="12"/>
      <c r="AEL241" s="12"/>
      <c r="AEM241" s="12"/>
      <c r="AEN241" s="12"/>
      <c r="AEO241" s="12"/>
      <c r="AEP241" s="12"/>
      <c r="AEQ241" s="12"/>
      <c r="AER241" s="12"/>
      <c r="AES241" s="12"/>
      <c r="AET241" s="12"/>
      <c r="AEU241" s="12"/>
      <c r="AEV241" s="12"/>
      <c r="AEW241" s="12"/>
      <c r="AEX241" s="12"/>
      <c r="AEY241" s="12"/>
      <c r="AEZ241" s="12"/>
      <c r="AFA241" s="12"/>
      <c r="AFB241" s="12"/>
      <c r="AFC241" s="12"/>
      <c r="AFD241" s="12"/>
      <c r="AFE241" s="12"/>
      <c r="AFF241" s="12"/>
      <c r="AFG241" s="12"/>
      <c r="AFH241" s="12"/>
      <c r="AFI241" s="12"/>
      <c r="AFJ241" s="12"/>
      <c r="AFK241" s="12"/>
      <c r="AFL241" s="12"/>
      <c r="AFM241" s="12"/>
      <c r="AFN241" s="12"/>
      <c r="AFO241" s="12"/>
      <c r="AFP241" s="12"/>
      <c r="AFQ241" s="12"/>
      <c r="AFR241" s="12"/>
      <c r="AFS241" s="12"/>
      <c r="AFT241" s="12"/>
      <c r="AFU241" s="12"/>
      <c r="AFV241" s="12"/>
      <c r="AFW241" s="12"/>
      <c r="AFX241" s="12"/>
      <c r="AFY241" s="12"/>
      <c r="AFZ241" s="12"/>
      <c r="AGA241" s="12"/>
      <c r="AGB241" s="12"/>
      <c r="AGC241" s="12"/>
      <c r="AGD241" s="12"/>
      <c r="AGE241" s="12"/>
      <c r="AGF241" s="12"/>
      <c r="AGG241" s="12"/>
      <c r="AGH241" s="12"/>
      <c r="AGI241" s="12"/>
      <c r="AGJ241" s="12"/>
      <c r="AGK241" s="12"/>
      <c r="AGL241" s="12"/>
      <c r="AGM241" s="12"/>
      <c r="AGN241" s="12"/>
      <c r="AGO241" s="12"/>
      <c r="AGP241" s="12"/>
      <c r="AGQ241" s="12"/>
      <c r="AGR241" s="12"/>
      <c r="AGS241" s="12"/>
      <c r="AGT241" s="12"/>
      <c r="AGU241" s="12"/>
      <c r="AGV241" s="12"/>
      <c r="AGW241" s="12"/>
      <c r="AGX241" s="12"/>
      <c r="AGY241" s="12"/>
      <c r="AGZ241" s="12"/>
      <c r="AHA241" s="12"/>
      <c r="AHB241" s="12"/>
      <c r="AHC241" s="12"/>
      <c r="AHD241" s="12"/>
      <c r="AHE241" s="12"/>
      <c r="AHF241" s="12"/>
      <c r="AHG241" s="12"/>
      <c r="AHH241" s="12"/>
      <c r="AHI241" s="12"/>
      <c r="AHJ241" s="12"/>
      <c r="AHK241" s="12"/>
      <c r="AHL241" s="12"/>
      <c r="AHM241" s="12"/>
      <c r="AHN241" s="12"/>
      <c r="AHO241" s="12"/>
      <c r="AHP241" s="12"/>
      <c r="AHQ241" s="12"/>
      <c r="AHR241" s="12"/>
      <c r="AHS241" s="12"/>
      <c r="AHT241" s="12"/>
      <c r="AHU241" s="12"/>
      <c r="AHV241" s="12"/>
      <c r="AHW241" s="12"/>
      <c r="AHX241" s="12"/>
      <c r="AHY241" s="12"/>
      <c r="AHZ241" s="12"/>
      <c r="AIA241" s="12"/>
      <c r="AIB241" s="12"/>
      <c r="AIC241" s="12"/>
      <c r="AID241" s="12"/>
      <c r="AIE241" s="12"/>
      <c r="AIF241" s="12"/>
      <c r="AIG241" s="12"/>
      <c r="AIH241" s="12"/>
      <c r="AII241" s="12"/>
      <c r="AIJ241" s="12"/>
      <c r="AIK241" s="12"/>
      <c r="AIL241" s="12"/>
      <c r="AIM241" s="12"/>
      <c r="AIN241" s="12"/>
      <c r="AIO241" s="12"/>
      <c r="AIP241" s="12"/>
      <c r="AIQ241" s="12"/>
      <c r="AIR241" s="12"/>
      <c r="AIS241" s="12"/>
      <c r="AIT241" s="12"/>
      <c r="AIU241" s="12"/>
      <c r="AIV241" s="12"/>
      <c r="AIW241" s="12"/>
      <c r="AIX241" s="12"/>
      <c r="AIY241" s="12"/>
      <c r="AIZ241" s="12"/>
      <c r="AJA241" s="12"/>
      <c r="AJB241" s="12"/>
      <c r="AJC241" s="12"/>
      <c r="AJD241" s="12"/>
      <c r="AJE241" s="12"/>
      <c r="AJF241" s="12"/>
      <c r="AJG241" s="12"/>
      <c r="AJH241" s="12"/>
      <c r="AJI241" s="12"/>
      <c r="AJJ241" s="12"/>
      <c r="AJK241" s="12"/>
      <c r="AJL241" s="12"/>
      <c r="AJM241" s="12"/>
      <c r="AJN241" s="12"/>
      <c r="AJO241" s="12"/>
      <c r="AJP241" s="12"/>
      <c r="AJQ241" s="12"/>
      <c r="AJR241" s="12"/>
      <c r="AJS241" s="12"/>
      <c r="AJT241" s="12"/>
      <c r="AJU241" s="12"/>
      <c r="AJV241" s="12"/>
      <c r="AJW241" s="12"/>
      <c r="AJX241" s="12"/>
      <c r="AJY241" s="12"/>
      <c r="AJZ241" s="12"/>
      <c r="AKA241" s="12"/>
      <c r="AKB241" s="12"/>
      <c r="AKC241" s="12"/>
      <c r="AKD241" s="12"/>
      <c r="AKE241" s="12"/>
      <c r="AKF241" s="12"/>
      <c r="AKG241" s="12"/>
      <c r="AKH241" s="12"/>
      <c r="AKI241" s="12"/>
      <c r="AKJ241" s="12"/>
      <c r="AKK241" s="12"/>
      <c r="AKL241" s="12"/>
      <c r="AKM241" s="12"/>
      <c r="AKN241" s="12"/>
      <c r="AKO241" s="12"/>
      <c r="AKP241" s="12"/>
      <c r="AKQ241" s="12"/>
      <c r="AKR241" s="12"/>
      <c r="AKS241" s="12"/>
      <c r="AKT241" s="12"/>
      <c r="AKU241" s="12"/>
      <c r="AKV241" s="12"/>
      <c r="AKW241" s="12"/>
      <c r="AKX241" s="12"/>
      <c r="AKY241" s="12"/>
      <c r="AKZ241" s="12"/>
      <c r="ALA241" s="12"/>
      <c r="ALB241" s="12"/>
      <c r="ALC241" s="12"/>
      <c r="ALD241" s="12"/>
      <c r="ALE241" s="12"/>
      <c r="ALF241" s="12"/>
      <c r="ALG241" s="12"/>
      <c r="ALH241" s="12"/>
      <c r="ALI241" s="12"/>
      <c r="ALJ241" s="12"/>
      <c r="ALK241" s="12"/>
      <c r="ALL241" s="12"/>
      <c r="ALM241" s="12"/>
      <c r="ALN241" s="12"/>
      <c r="ALO241" s="12"/>
      <c r="ALP241" s="12"/>
      <c r="ALQ241" s="12"/>
      <c r="ALR241" s="12"/>
      <c r="ALS241" s="12"/>
      <c r="ALT241" s="12"/>
      <c r="ALU241" s="12"/>
      <c r="ALV241" s="12"/>
      <c r="ALW241" s="12"/>
      <c r="ALX241" s="12"/>
      <c r="ALY241" s="12"/>
      <c r="ALZ241" s="12"/>
      <c r="AMA241" s="12"/>
      <c r="AMB241" s="12"/>
      <c r="AMC241" s="12"/>
      <c r="AMD241" s="12"/>
      <c r="AME241" s="12"/>
      <c r="AMF241" s="12"/>
      <c r="AMG241" s="12"/>
      <c r="AMH241" s="12"/>
      <c r="AMI241" s="12"/>
    </row>
    <row r="242" spans="1:1023" s="13" customFormat="1" x14ac:dyDescent="0.2">
      <c r="A242" s="12"/>
      <c r="B242" s="93"/>
      <c r="C242" s="79"/>
      <c r="D242" s="40"/>
      <c r="E242" s="181"/>
      <c r="F242" s="42"/>
      <c r="G242" s="211"/>
      <c r="H242" s="32"/>
      <c r="I242" s="277"/>
      <c r="J242" s="63"/>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c r="AH242" s="12"/>
      <c r="AI242" s="12"/>
      <c r="AJ242" s="12"/>
      <c r="AK242" s="12"/>
      <c r="AL242" s="12"/>
      <c r="AM242" s="12"/>
      <c r="AN242" s="12"/>
      <c r="AO242" s="12"/>
      <c r="AP242" s="12"/>
      <c r="AQ242" s="12"/>
      <c r="AR242" s="12"/>
      <c r="AS242" s="12"/>
      <c r="AT242" s="12"/>
      <c r="AU242" s="12"/>
      <c r="AV242" s="12"/>
      <c r="AW242" s="12"/>
      <c r="AX242" s="12"/>
      <c r="AY242" s="12"/>
      <c r="AZ242" s="12"/>
      <c r="BA242" s="12"/>
      <c r="BB242" s="12"/>
      <c r="BC242" s="12"/>
      <c r="BD242" s="12"/>
      <c r="BE242" s="12"/>
      <c r="BF242" s="12"/>
      <c r="BG242" s="12"/>
      <c r="BH242" s="12"/>
      <c r="BI242" s="12"/>
      <c r="BJ242" s="12"/>
      <c r="BK242" s="12"/>
      <c r="BL242" s="12"/>
      <c r="BM242" s="12"/>
      <c r="BN242" s="12"/>
      <c r="BO242" s="12"/>
      <c r="BP242" s="12"/>
      <c r="BQ242" s="12"/>
      <c r="BR242" s="12"/>
      <c r="BS242" s="12"/>
      <c r="BT242" s="12"/>
      <c r="BU242" s="12"/>
      <c r="BV242" s="12"/>
      <c r="BW242" s="12"/>
      <c r="BX242" s="12"/>
      <c r="BY242" s="12"/>
      <c r="BZ242" s="12"/>
      <c r="CA242" s="12"/>
      <c r="CB242" s="12"/>
      <c r="CC242" s="12"/>
      <c r="CD242" s="12"/>
      <c r="CE242" s="12"/>
      <c r="CF242" s="12"/>
      <c r="CG242" s="12"/>
      <c r="CH242" s="12"/>
      <c r="CI242" s="12"/>
      <c r="CJ242" s="12"/>
      <c r="CK242" s="12"/>
      <c r="CL242" s="12"/>
      <c r="CM242" s="12"/>
      <c r="CN242" s="12"/>
      <c r="CO242" s="12"/>
      <c r="CP242" s="12"/>
      <c r="CQ242" s="12"/>
      <c r="CR242" s="12"/>
      <c r="CS242" s="12"/>
      <c r="CT242" s="12"/>
      <c r="CU242" s="12"/>
      <c r="CV242" s="12"/>
      <c r="CW242" s="12"/>
      <c r="CX242" s="12"/>
      <c r="CY242" s="12"/>
      <c r="CZ242" s="12"/>
      <c r="DA242" s="12"/>
      <c r="DB242" s="12"/>
      <c r="DC242" s="12"/>
      <c r="DD242" s="12"/>
      <c r="DE242" s="12"/>
      <c r="DF242" s="12"/>
      <c r="DG242" s="12"/>
      <c r="DH242" s="12"/>
      <c r="DI242" s="12"/>
      <c r="DJ242" s="12"/>
      <c r="DK242" s="12"/>
      <c r="DL242" s="12"/>
      <c r="DM242" s="12"/>
      <c r="DN242" s="12"/>
      <c r="DO242" s="12"/>
      <c r="DP242" s="12"/>
      <c r="DQ242" s="12"/>
      <c r="DR242" s="12"/>
      <c r="DS242" s="12"/>
      <c r="DT242" s="12"/>
      <c r="DU242" s="12"/>
      <c r="DV242" s="12"/>
      <c r="DW242" s="12"/>
      <c r="DX242" s="12"/>
      <c r="DY242" s="12"/>
      <c r="DZ242" s="12"/>
      <c r="EA242" s="12"/>
      <c r="EB242" s="12"/>
      <c r="EC242" s="12"/>
      <c r="ED242" s="12"/>
      <c r="EE242" s="12"/>
      <c r="EF242" s="12"/>
      <c r="EG242" s="12"/>
      <c r="EH242" s="12"/>
      <c r="EI242" s="12"/>
      <c r="EJ242" s="12"/>
      <c r="EK242" s="12"/>
      <c r="EL242" s="12"/>
      <c r="EM242" s="12"/>
      <c r="EN242" s="12"/>
      <c r="EO242" s="12"/>
      <c r="EP242" s="12"/>
      <c r="EQ242" s="12"/>
      <c r="ER242" s="12"/>
      <c r="ES242" s="12"/>
      <c r="ET242" s="12"/>
      <c r="EU242" s="12"/>
      <c r="EV242" s="12"/>
      <c r="EW242" s="12"/>
      <c r="EX242" s="12"/>
      <c r="EY242" s="12"/>
      <c r="EZ242" s="12"/>
      <c r="FA242" s="12"/>
      <c r="FB242" s="12"/>
      <c r="FC242" s="12"/>
      <c r="FD242" s="12"/>
      <c r="FE242" s="12"/>
      <c r="FF242" s="12"/>
      <c r="FG242" s="12"/>
      <c r="FH242" s="12"/>
      <c r="FI242" s="12"/>
      <c r="FJ242" s="12"/>
      <c r="FK242" s="12"/>
      <c r="FL242" s="12"/>
      <c r="FM242" s="12"/>
      <c r="FN242" s="12"/>
      <c r="FO242" s="12"/>
      <c r="FP242" s="12"/>
      <c r="FQ242" s="12"/>
      <c r="FR242" s="12"/>
      <c r="FS242" s="12"/>
      <c r="FT242" s="12"/>
      <c r="FU242" s="12"/>
      <c r="FV242" s="12"/>
      <c r="FW242" s="12"/>
      <c r="FX242" s="12"/>
      <c r="FY242" s="12"/>
      <c r="FZ242" s="12"/>
      <c r="GA242" s="12"/>
      <c r="GB242" s="12"/>
      <c r="GC242" s="12"/>
      <c r="GD242" s="12"/>
      <c r="GE242" s="12"/>
      <c r="GF242" s="12"/>
      <c r="GG242" s="12"/>
      <c r="GH242" s="12"/>
      <c r="GI242" s="12"/>
      <c r="GJ242" s="12"/>
      <c r="GK242" s="12"/>
      <c r="GL242" s="12"/>
      <c r="GM242" s="12"/>
      <c r="GN242" s="12"/>
      <c r="GO242" s="12"/>
      <c r="GP242" s="12"/>
      <c r="GQ242" s="12"/>
      <c r="GR242" s="12"/>
      <c r="GS242" s="12"/>
      <c r="GT242" s="12"/>
      <c r="GU242" s="12"/>
      <c r="GV242" s="12"/>
      <c r="GW242" s="12"/>
      <c r="GX242" s="12"/>
      <c r="GY242" s="12"/>
      <c r="GZ242" s="12"/>
      <c r="HA242" s="12"/>
      <c r="HB242" s="12"/>
      <c r="HC242" s="12"/>
      <c r="HD242" s="12"/>
      <c r="HE242" s="12"/>
      <c r="HF242" s="12"/>
      <c r="HG242" s="12"/>
      <c r="HH242" s="12"/>
      <c r="HI242" s="12"/>
      <c r="HJ242" s="12"/>
      <c r="HK242" s="12"/>
      <c r="HL242" s="12"/>
      <c r="HM242" s="12"/>
      <c r="HN242" s="12"/>
      <c r="HO242" s="12"/>
      <c r="HP242" s="12"/>
      <c r="HQ242" s="12"/>
      <c r="HR242" s="12"/>
      <c r="HS242" s="12"/>
      <c r="HT242" s="12"/>
      <c r="HU242" s="12"/>
      <c r="HV242" s="12"/>
      <c r="HW242" s="12"/>
      <c r="HX242" s="12"/>
      <c r="HY242" s="12"/>
      <c r="HZ242" s="12"/>
      <c r="IA242" s="12"/>
      <c r="IB242" s="12"/>
      <c r="IC242" s="12"/>
      <c r="ID242" s="12"/>
      <c r="IE242" s="12"/>
      <c r="IF242" s="12"/>
      <c r="IG242" s="12"/>
      <c r="IH242" s="12"/>
      <c r="II242" s="12"/>
      <c r="IJ242" s="12"/>
      <c r="IK242" s="12"/>
      <c r="IL242" s="12"/>
      <c r="IM242" s="12"/>
      <c r="IN242" s="12"/>
      <c r="IO242" s="12"/>
      <c r="IP242" s="12"/>
      <c r="IQ242" s="12"/>
      <c r="IR242" s="12"/>
      <c r="IS242" s="12"/>
      <c r="IT242" s="12"/>
      <c r="IU242" s="12"/>
      <c r="IV242" s="12"/>
      <c r="IW242" s="12"/>
      <c r="IX242" s="12"/>
      <c r="IY242" s="12"/>
      <c r="IZ242" s="12"/>
      <c r="JA242" s="12"/>
      <c r="JB242" s="12"/>
      <c r="JC242" s="12"/>
      <c r="JD242" s="12"/>
      <c r="JE242" s="12"/>
      <c r="JF242" s="12"/>
      <c r="JG242" s="12"/>
      <c r="JH242" s="12"/>
      <c r="JI242" s="12"/>
      <c r="JJ242" s="12"/>
      <c r="JK242" s="12"/>
      <c r="JL242" s="12"/>
      <c r="JM242" s="12"/>
      <c r="JN242" s="12"/>
      <c r="JO242" s="12"/>
      <c r="JP242" s="12"/>
      <c r="JQ242" s="12"/>
      <c r="JR242" s="12"/>
      <c r="JS242" s="12"/>
      <c r="JT242" s="12"/>
      <c r="JU242" s="12"/>
      <c r="JV242" s="12"/>
      <c r="JW242" s="12"/>
      <c r="JX242" s="12"/>
      <c r="JY242" s="12"/>
      <c r="JZ242" s="12"/>
      <c r="KA242" s="12"/>
      <c r="KB242" s="12"/>
      <c r="KC242" s="12"/>
      <c r="KD242" s="12"/>
      <c r="KE242" s="12"/>
      <c r="KF242" s="12"/>
      <c r="KG242" s="12"/>
      <c r="KH242" s="12"/>
      <c r="KI242" s="12"/>
      <c r="KJ242" s="12"/>
      <c r="KK242" s="12"/>
      <c r="KL242" s="12"/>
      <c r="KM242" s="12"/>
      <c r="KN242" s="12"/>
      <c r="KO242" s="12"/>
      <c r="KP242" s="12"/>
      <c r="KQ242" s="12"/>
      <c r="KR242" s="12"/>
      <c r="KS242" s="12"/>
      <c r="KT242" s="12"/>
      <c r="KU242" s="12"/>
      <c r="KV242" s="12"/>
      <c r="KW242" s="12"/>
      <c r="KX242" s="12"/>
      <c r="KY242" s="12"/>
      <c r="KZ242" s="12"/>
      <c r="LA242" s="12"/>
      <c r="LB242" s="12"/>
      <c r="LC242" s="12"/>
      <c r="LD242" s="12"/>
      <c r="LE242" s="12"/>
      <c r="LF242" s="12"/>
      <c r="LG242" s="12"/>
      <c r="LH242" s="12"/>
      <c r="LI242" s="12"/>
      <c r="LJ242" s="12"/>
      <c r="LK242" s="12"/>
      <c r="LL242" s="12"/>
      <c r="LM242" s="12"/>
      <c r="LN242" s="12"/>
      <c r="LO242" s="12"/>
      <c r="LP242" s="12"/>
      <c r="LQ242" s="12"/>
      <c r="LR242" s="12"/>
      <c r="LS242" s="12"/>
      <c r="LT242" s="12"/>
      <c r="LU242" s="12"/>
      <c r="LV242" s="12"/>
      <c r="LW242" s="12"/>
      <c r="LX242" s="12"/>
      <c r="LY242" s="12"/>
      <c r="LZ242" s="12"/>
      <c r="MA242" s="12"/>
      <c r="MB242" s="12"/>
      <c r="MC242" s="12"/>
      <c r="MD242" s="12"/>
      <c r="ME242" s="12"/>
      <c r="MF242" s="12"/>
      <c r="MG242" s="12"/>
      <c r="MH242" s="12"/>
      <c r="MI242" s="12"/>
      <c r="MJ242" s="12"/>
      <c r="MK242" s="12"/>
      <c r="ML242" s="12"/>
      <c r="MM242" s="12"/>
      <c r="MN242" s="12"/>
      <c r="MO242" s="12"/>
      <c r="MP242" s="12"/>
      <c r="MQ242" s="12"/>
      <c r="MR242" s="12"/>
      <c r="MS242" s="12"/>
      <c r="MT242" s="12"/>
      <c r="MU242" s="12"/>
      <c r="MV242" s="12"/>
      <c r="MW242" s="12"/>
      <c r="MX242" s="12"/>
      <c r="MY242" s="12"/>
      <c r="MZ242" s="12"/>
      <c r="NA242" s="12"/>
      <c r="NB242" s="12"/>
      <c r="NC242" s="12"/>
      <c r="ND242" s="12"/>
      <c r="NE242" s="12"/>
      <c r="NF242" s="12"/>
      <c r="NG242" s="12"/>
      <c r="NH242" s="12"/>
      <c r="NI242" s="12"/>
      <c r="NJ242" s="12"/>
      <c r="NK242" s="12"/>
      <c r="NL242" s="12"/>
      <c r="NM242" s="12"/>
      <c r="NN242" s="12"/>
      <c r="NO242" s="12"/>
      <c r="NP242" s="12"/>
      <c r="NQ242" s="12"/>
      <c r="NR242" s="12"/>
      <c r="NS242" s="12"/>
      <c r="NT242" s="12"/>
      <c r="NU242" s="12"/>
      <c r="NV242" s="12"/>
      <c r="NW242" s="12"/>
      <c r="NX242" s="12"/>
      <c r="NY242" s="12"/>
      <c r="NZ242" s="12"/>
      <c r="OA242" s="12"/>
      <c r="OB242" s="12"/>
      <c r="OC242" s="12"/>
      <c r="OD242" s="12"/>
      <c r="OE242" s="12"/>
      <c r="OF242" s="12"/>
      <c r="OG242" s="12"/>
      <c r="OH242" s="12"/>
      <c r="OI242" s="12"/>
      <c r="OJ242" s="12"/>
      <c r="OK242" s="12"/>
      <c r="OL242" s="12"/>
      <c r="OM242" s="12"/>
      <c r="ON242" s="12"/>
      <c r="OO242" s="12"/>
      <c r="OP242" s="12"/>
      <c r="OQ242" s="12"/>
      <c r="OR242" s="12"/>
      <c r="OS242" s="12"/>
      <c r="OT242" s="12"/>
      <c r="OU242" s="12"/>
      <c r="OV242" s="12"/>
      <c r="OW242" s="12"/>
      <c r="OX242" s="12"/>
      <c r="OY242" s="12"/>
      <c r="OZ242" s="12"/>
      <c r="PA242" s="12"/>
      <c r="PB242" s="12"/>
      <c r="PC242" s="12"/>
      <c r="PD242" s="12"/>
      <c r="PE242" s="12"/>
      <c r="PF242" s="12"/>
      <c r="PG242" s="12"/>
      <c r="PH242" s="12"/>
      <c r="PI242" s="12"/>
      <c r="PJ242" s="12"/>
      <c r="PK242" s="12"/>
      <c r="PL242" s="12"/>
      <c r="PM242" s="12"/>
      <c r="PN242" s="12"/>
      <c r="PO242" s="12"/>
      <c r="PP242" s="12"/>
      <c r="PQ242" s="12"/>
      <c r="PR242" s="12"/>
      <c r="PS242" s="12"/>
      <c r="PT242" s="12"/>
      <c r="PU242" s="12"/>
      <c r="PV242" s="12"/>
      <c r="PW242" s="12"/>
      <c r="PX242" s="12"/>
      <c r="PY242" s="12"/>
      <c r="PZ242" s="12"/>
      <c r="QA242" s="12"/>
      <c r="QB242" s="12"/>
      <c r="QC242" s="12"/>
      <c r="QD242" s="12"/>
      <c r="QE242" s="12"/>
      <c r="QF242" s="12"/>
      <c r="QG242" s="12"/>
      <c r="QH242" s="12"/>
      <c r="QI242" s="12"/>
      <c r="QJ242" s="12"/>
      <c r="QK242" s="12"/>
      <c r="QL242" s="12"/>
      <c r="QM242" s="12"/>
      <c r="QN242" s="12"/>
      <c r="QO242" s="12"/>
      <c r="QP242" s="12"/>
      <c r="QQ242" s="12"/>
      <c r="QR242" s="12"/>
      <c r="QS242" s="12"/>
      <c r="QT242" s="12"/>
      <c r="QU242" s="12"/>
      <c r="QV242" s="12"/>
      <c r="QW242" s="12"/>
      <c r="QX242" s="12"/>
      <c r="QY242" s="12"/>
      <c r="QZ242" s="12"/>
      <c r="RA242" s="12"/>
      <c r="RB242" s="12"/>
      <c r="RC242" s="12"/>
      <c r="RD242" s="12"/>
      <c r="RE242" s="12"/>
      <c r="RF242" s="12"/>
      <c r="RG242" s="12"/>
      <c r="RH242" s="12"/>
      <c r="RI242" s="12"/>
      <c r="RJ242" s="12"/>
      <c r="RK242" s="12"/>
      <c r="RL242" s="12"/>
      <c r="RM242" s="12"/>
      <c r="RN242" s="12"/>
      <c r="RO242" s="12"/>
      <c r="RP242" s="12"/>
      <c r="RQ242" s="12"/>
      <c r="RR242" s="12"/>
      <c r="RS242" s="12"/>
      <c r="RT242" s="12"/>
      <c r="RU242" s="12"/>
      <c r="RV242" s="12"/>
      <c r="RW242" s="12"/>
      <c r="RX242" s="12"/>
      <c r="RY242" s="12"/>
      <c r="RZ242" s="12"/>
      <c r="SA242" s="12"/>
      <c r="SB242" s="12"/>
      <c r="SC242" s="12"/>
      <c r="SD242" s="12"/>
      <c r="SE242" s="12"/>
      <c r="SF242" s="12"/>
      <c r="SG242" s="12"/>
      <c r="SH242" s="12"/>
      <c r="SI242" s="12"/>
      <c r="SJ242" s="12"/>
      <c r="SK242" s="12"/>
      <c r="SL242" s="12"/>
      <c r="SM242" s="12"/>
      <c r="SN242" s="12"/>
      <c r="SO242" s="12"/>
      <c r="SP242" s="12"/>
      <c r="SQ242" s="12"/>
      <c r="SR242" s="12"/>
      <c r="SS242" s="12"/>
      <c r="ST242" s="12"/>
      <c r="SU242" s="12"/>
      <c r="SV242" s="12"/>
      <c r="SW242" s="12"/>
      <c r="SX242" s="12"/>
      <c r="SY242" s="12"/>
      <c r="SZ242" s="12"/>
      <c r="TA242" s="12"/>
      <c r="TB242" s="12"/>
      <c r="TC242" s="12"/>
      <c r="TD242" s="12"/>
      <c r="TE242" s="12"/>
      <c r="TF242" s="12"/>
      <c r="TG242" s="12"/>
      <c r="TH242" s="12"/>
      <c r="TI242" s="12"/>
      <c r="TJ242" s="12"/>
      <c r="TK242" s="12"/>
      <c r="TL242" s="12"/>
      <c r="TM242" s="12"/>
      <c r="TN242" s="12"/>
      <c r="TO242" s="12"/>
      <c r="TP242" s="12"/>
      <c r="TQ242" s="12"/>
      <c r="TR242" s="12"/>
      <c r="TS242" s="12"/>
      <c r="TT242" s="12"/>
      <c r="TU242" s="12"/>
      <c r="TV242" s="12"/>
      <c r="TW242" s="12"/>
      <c r="TX242" s="12"/>
      <c r="TY242" s="12"/>
      <c r="TZ242" s="12"/>
      <c r="UA242" s="12"/>
      <c r="UB242" s="12"/>
      <c r="UC242" s="12"/>
      <c r="UD242" s="12"/>
      <c r="UE242" s="12"/>
      <c r="UF242" s="12"/>
      <c r="UG242" s="12"/>
      <c r="UH242" s="12"/>
      <c r="UI242" s="12"/>
      <c r="UJ242" s="12"/>
      <c r="UK242" s="12"/>
      <c r="UL242" s="12"/>
      <c r="UM242" s="12"/>
      <c r="UN242" s="12"/>
      <c r="UO242" s="12"/>
      <c r="UP242" s="12"/>
      <c r="UQ242" s="12"/>
      <c r="UR242" s="12"/>
      <c r="US242" s="12"/>
      <c r="UT242" s="12"/>
      <c r="UU242" s="12"/>
      <c r="UV242" s="12"/>
      <c r="UW242" s="12"/>
      <c r="UX242" s="12"/>
      <c r="UY242" s="12"/>
      <c r="UZ242" s="12"/>
      <c r="VA242" s="12"/>
      <c r="VB242" s="12"/>
      <c r="VC242" s="12"/>
      <c r="VD242" s="12"/>
      <c r="VE242" s="12"/>
      <c r="VF242" s="12"/>
      <c r="VG242" s="12"/>
      <c r="VH242" s="12"/>
      <c r="VI242" s="12"/>
      <c r="VJ242" s="12"/>
      <c r="VK242" s="12"/>
      <c r="VL242" s="12"/>
      <c r="VM242" s="12"/>
      <c r="VN242" s="12"/>
      <c r="VO242" s="12"/>
      <c r="VP242" s="12"/>
      <c r="VQ242" s="12"/>
      <c r="VR242" s="12"/>
      <c r="VS242" s="12"/>
      <c r="VT242" s="12"/>
      <c r="VU242" s="12"/>
      <c r="VV242" s="12"/>
      <c r="VW242" s="12"/>
      <c r="VX242" s="12"/>
      <c r="VY242" s="12"/>
      <c r="VZ242" s="12"/>
      <c r="WA242" s="12"/>
      <c r="WB242" s="12"/>
      <c r="WC242" s="12"/>
      <c r="WD242" s="12"/>
      <c r="WE242" s="12"/>
      <c r="WF242" s="12"/>
      <c r="WG242" s="12"/>
      <c r="WH242" s="12"/>
      <c r="WI242" s="12"/>
      <c r="WJ242" s="12"/>
      <c r="WK242" s="12"/>
      <c r="WL242" s="12"/>
      <c r="WM242" s="12"/>
      <c r="WN242" s="12"/>
      <c r="WO242" s="12"/>
      <c r="WP242" s="12"/>
      <c r="WQ242" s="12"/>
      <c r="WR242" s="12"/>
      <c r="WS242" s="12"/>
      <c r="WT242" s="12"/>
      <c r="WU242" s="12"/>
      <c r="WV242" s="12"/>
      <c r="WW242" s="12"/>
      <c r="WX242" s="12"/>
      <c r="WY242" s="12"/>
      <c r="WZ242" s="12"/>
      <c r="XA242" s="12"/>
      <c r="XB242" s="12"/>
      <c r="XC242" s="12"/>
      <c r="XD242" s="12"/>
      <c r="XE242" s="12"/>
      <c r="XF242" s="12"/>
      <c r="XG242" s="12"/>
      <c r="XH242" s="12"/>
      <c r="XI242" s="12"/>
      <c r="XJ242" s="12"/>
      <c r="XK242" s="12"/>
      <c r="XL242" s="12"/>
      <c r="XM242" s="12"/>
      <c r="XN242" s="12"/>
      <c r="XO242" s="12"/>
      <c r="XP242" s="12"/>
      <c r="XQ242" s="12"/>
      <c r="XR242" s="12"/>
      <c r="XS242" s="12"/>
      <c r="XT242" s="12"/>
      <c r="XU242" s="12"/>
      <c r="XV242" s="12"/>
      <c r="XW242" s="12"/>
      <c r="XX242" s="12"/>
      <c r="XY242" s="12"/>
      <c r="XZ242" s="12"/>
      <c r="YA242" s="12"/>
      <c r="YB242" s="12"/>
      <c r="YC242" s="12"/>
      <c r="YD242" s="12"/>
      <c r="YE242" s="12"/>
      <c r="YF242" s="12"/>
      <c r="YG242" s="12"/>
      <c r="YH242" s="12"/>
      <c r="YI242" s="12"/>
      <c r="YJ242" s="12"/>
      <c r="YK242" s="12"/>
      <c r="YL242" s="12"/>
      <c r="YM242" s="12"/>
      <c r="YN242" s="12"/>
      <c r="YO242" s="12"/>
      <c r="YP242" s="12"/>
      <c r="YQ242" s="12"/>
      <c r="YR242" s="12"/>
      <c r="YS242" s="12"/>
      <c r="YT242" s="12"/>
      <c r="YU242" s="12"/>
      <c r="YV242" s="12"/>
      <c r="YW242" s="12"/>
      <c r="YX242" s="12"/>
      <c r="YY242" s="12"/>
      <c r="YZ242" s="12"/>
      <c r="ZA242" s="12"/>
      <c r="ZB242" s="12"/>
      <c r="ZC242" s="12"/>
      <c r="ZD242" s="12"/>
      <c r="ZE242" s="12"/>
      <c r="ZF242" s="12"/>
      <c r="ZG242" s="12"/>
      <c r="ZH242" s="12"/>
      <c r="ZI242" s="12"/>
      <c r="ZJ242" s="12"/>
      <c r="ZK242" s="12"/>
      <c r="ZL242" s="12"/>
      <c r="ZM242" s="12"/>
      <c r="ZN242" s="12"/>
      <c r="ZO242" s="12"/>
      <c r="ZP242" s="12"/>
      <c r="ZQ242" s="12"/>
      <c r="ZR242" s="12"/>
      <c r="ZS242" s="12"/>
      <c r="ZT242" s="12"/>
      <c r="ZU242" s="12"/>
      <c r="ZV242" s="12"/>
      <c r="ZW242" s="12"/>
      <c r="ZX242" s="12"/>
      <c r="ZY242" s="12"/>
      <c r="ZZ242" s="12"/>
      <c r="AAA242" s="12"/>
      <c r="AAB242" s="12"/>
      <c r="AAC242" s="12"/>
      <c r="AAD242" s="12"/>
      <c r="AAE242" s="12"/>
      <c r="AAF242" s="12"/>
      <c r="AAG242" s="12"/>
      <c r="AAH242" s="12"/>
      <c r="AAI242" s="12"/>
      <c r="AAJ242" s="12"/>
      <c r="AAK242" s="12"/>
      <c r="AAL242" s="12"/>
      <c r="AAM242" s="12"/>
      <c r="AAN242" s="12"/>
      <c r="AAO242" s="12"/>
      <c r="AAP242" s="12"/>
      <c r="AAQ242" s="12"/>
      <c r="AAR242" s="12"/>
      <c r="AAS242" s="12"/>
      <c r="AAT242" s="12"/>
      <c r="AAU242" s="12"/>
      <c r="AAV242" s="12"/>
      <c r="AAW242" s="12"/>
      <c r="AAX242" s="12"/>
      <c r="AAY242" s="12"/>
      <c r="AAZ242" s="12"/>
      <c r="ABA242" s="12"/>
      <c r="ABB242" s="12"/>
      <c r="ABC242" s="12"/>
      <c r="ABD242" s="12"/>
      <c r="ABE242" s="12"/>
      <c r="ABF242" s="12"/>
      <c r="ABG242" s="12"/>
      <c r="ABH242" s="12"/>
      <c r="ABI242" s="12"/>
      <c r="ABJ242" s="12"/>
      <c r="ABK242" s="12"/>
      <c r="ABL242" s="12"/>
      <c r="ABM242" s="12"/>
      <c r="ABN242" s="12"/>
      <c r="ABO242" s="12"/>
      <c r="ABP242" s="12"/>
      <c r="ABQ242" s="12"/>
      <c r="ABR242" s="12"/>
      <c r="ABS242" s="12"/>
      <c r="ABT242" s="12"/>
      <c r="ABU242" s="12"/>
      <c r="ABV242" s="12"/>
      <c r="ABW242" s="12"/>
      <c r="ABX242" s="12"/>
      <c r="ABY242" s="12"/>
      <c r="ABZ242" s="12"/>
      <c r="ACA242" s="12"/>
      <c r="ACB242" s="12"/>
      <c r="ACC242" s="12"/>
      <c r="ACD242" s="12"/>
      <c r="ACE242" s="12"/>
      <c r="ACF242" s="12"/>
      <c r="ACG242" s="12"/>
      <c r="ACH242" s="12"/>
      <c r="ACI242" s="12"/>
      <c r="ACJ242" s="12"/>
      <c r="ACK242" s="12"/>
      <c r="ACL242" s="12"/>
      <c r="ACM242" s="12"/>
      <c r="ACN242" s="12"/>
      <c r="ACO242" s="12"/>
      <c r="ACP242" s="12"/>
      <c r="ACQ242" s="12"/>
      <c r="ACR242" s="12"/>
      <c r="ACS242" s="12"/>
      <c r="ACT242" s="12"/>
      <c r="ACU242" s="12"/>
      <c r="ACV242" s="12"/>
      <c r="ACW242" s="12"/>
      <c r="ACX242" s="12"/>
      <c r="ACY242" s="12"/>
      <c r="ACZ242" s="12"/>
      <c r="ADA242" s="12"/>
      <c r="ADB242" s="12"/>
      <c r="ADC242" s="12"/>
      <c r="ADD242" s="12"/>
      <c r="ADE242" s="12"/>
      <c r="ADF242" s="12"/>
      <c r="ADG242" s="12"/>
      <c r="ADH242" s="12"/>
      <c r="ADI242" s="12"/>
      <c r="ADJ242" s="12"/>
      <c r="ADK242" s="12"/>
      <c r="ADL242" s="12"/>
      <c r="ADM242" s="12"/>
      <c r="ADN242" s="12"/>
      <c r="ADO242" s="12"/>
      <c r="ADP242" s="12"/>
      <c r="ADQ242" s="12"/>
      <c r="ADR242" s="12"/>
      <c r="ADS242" s="12"/>
      <c r="ADT242" s="12"/>
      <c r="ADU242" s="12"/>
      <c r="ADV242" s="12"/>
      <c r="ADW242" s="12"/>
      <c r="ADX242" s="12"/>
      <c r="ADY242" s="12"/>
      <c r="ADZ242" s="12"/>
      <c r="AEA242" s="12"/>
      <c r="AEB242" s="12"/>
      <c r="AEC242" s="12"/>
      <c r="AED242" s="12"/>
      <c r="AEE242" s="12"/>
      <c r="AEF242" s="12"/>
      <c r="AEG242" s="12"/>
      <c r="AEH242" s="12"/>
      <c r="AEI242" s="12"/>
      <c r="AEJ242" s="12"/>
      <c r="AEK242" s="12"/>
      <c r="AEL242" s="12"/>
      <c r="AEM242" s="12"/>
      <c r="AEN242" s="12"/>
      <c r="AEO242" s="12"/>
      <c r="AEP242" s="12"/>
      <c r="AEQ242" s="12"/>
      <c r="AER242" s="12"/>
      <c r="AES242" s="12"/>
      <c r="AET242" s="12"/>
      <c r="AEU242" s="12"/>
      <c r="AEV242" s="12"/>
      <c r="AEW242" s="12"/>
      <c r="AEX242" s="12"/>
      <c r="AEY242" s="12"/>
      <c r="AEZ242" s="12"/>
      <c r="AFA242" s="12"/>
      <c r="AFB242" s="12"/>
      <c r="AFC242" s="12"/>
      <c r="AFD242" s="12"/>
      <c r="AFE242" s="12"/>
      <c r="AFF242" s="12"/>
      <c r="AFG242" s="12"/>
      <c r="AFH242" s="12"/>
      <c r="AFI242" s="12"/>
      <c r="AFJ242" s="12"/>
      <c r="AFK242" s="12"/>
      <c r="AFL242" s="12"/>
      <c r="AFM242" s="12"/>
      <c r="AFN242" s="12"/>
      <c r="AFO242" s="12"/>
      <c r="AFP242" s="12"/>
      <c r="AFQ242" s="12"/>
      <c r="AFR242" s="12"/>
      <c r="AFS242" s="12"/>
      <c r="AFT242" s="12"/>
      <c r="AFU242" s="12"/>
      <c r="AFV242" s="12"/>
      <c r="AFW242" s="12"/>
      <c r="AFX242" s="12"/>
      <c r="AFY242" s="12"/>
      <c r="AFZ242" s="12"/>
      <c r="AGA242" s="12"/>
      <c r="AGB242" s="12"/>
      <c r="AGC242" s="12"/>
      <c r="AGD242" s="12"/>
      <c r="AGE242" s="12"/>
      <c r="AGF242" s="12"/>
      <c r="AGG242" s="12"/>
      <c r="AGH242" s="12"/>
      <c r="AGI242" s="12"/>
      <c r="AGJ242" s="12"/>
      <c r="AGK242" s="12"/>
      <c r="AGL242" s="12"/>
      <c r="AGM242" s="12"/>
      <c r="AGN242" s="12"/>
      <c r="AGO242" s="12"/>
      <c r="AGP242" s="12"/>
      <c r="AGQ242" s="12"/>
      <c r="AGR242" s="12"/>
      <c r="AGS242" s="12"/>
      <c r="AGT242" s="12"/>
      <c r="AGU242" s="12"/>
      <c r="AGV242" s="12"/>
      <c r="AGW242" s="12"/>
      <c r="AGX242" s="12"/>
      <c r="AGY242" s="12"/>
      <c r="AGZ242" s="12"/>
      <c r="AHA242" s="12"/>
      <c r="AHB242" s="12"/>
      <c r="AHC242" s="12"/>
      <c r="AHD242" s="12"/>
      <c r="AHE242" s="12"/>
      <c r="AHF242" s="12"/>
      <c r="AHG242" s="12"/>
      <c r="AHH242" s="12"/>
      <c r="AHI242" s="12"/>
      <c r="AHJ242" s="12"/>
      <c r="AHK242" s="12"/>
      <c r="AHL242" s="12"/>
      <c r="AHM242" s="12"/>
      <c r="AHN242" s="12"/>
      <c r="AHO242" s="12"/>
      <c r="AHP242" s="12"/>
      <c r="AHQ242" s="12"/>
      <c r="AHR242" s="12"/>
      <c r="AHS242" s="12"/>
      <c r="AHT242" s="12"/>
      <c r="AHU242" s="12"/>
      <c r="AHV242" s="12"/>
      <c r="AHW242" s="12"/>
      <c r="AHX242" s="12"/>
      <c r="AHY242" s="12"/>
      <c r="AHZ242" s="12"/>
      <c r="AIA242" s="12"/>
      <c r="AIB242" s="12"/>
      <c r="AIC242" s="12"/>
      <c r="AID242" s="12"/>
      <c r="AIE242" s="12"/>
      <c r="AIF242" s="12"/>
      <c r="AIG242" s="12"/>
      <c r="AIH242" s="12"/>
      <c r="AII242" s="12"/>
      <c r="AIJ242" s="12"/>
      <c r="AIK242" s="12"/>
      <c r="AIL242" s="12"/>
      <c r="AIM242" s="12"/>
      <c r="AIN242" s="12"/>
      <c r="AIO242" s="12"/>
      <c r="AIP242" s="12"/>
      <c r="AIQ242" s="12"/>
      <c r="AIR242" s="12"/>
      <c r="AIS242" s="12"/>
      <c r="AIT242" s="12"/>
      <c r="AIU242" s="12"/>
      <c r="AIV242" s="12"/>
      <c r="AIW242" s="12"/>
      <c r="AIX242" s="12"/>
      <c r="AIY242" s="12"/>
      <c r="AIZ242" s="12"/>
      <c r="AJA242" s="12"/>
      <c r="AJB242" s="12"/>
      <c r="AJC242" s="12"/>
      <c r="AJD242" s="12"/>
      <c r="AJE242" s="12"/>
      <c r="AJF242" s="12"/>
      <c r="AJG242" s="12"/>
      <c r="AJH242" s="12"/>
      <c r="AJI242" s="12"/>
      <c r="AJJ242" s="12"/>
      <c r="AJK242" s="12"/>
      <c r="AJL242" s="12"/>
      <c r="AJM242" s="12"/>
      <c r="AJN242" s="12"/>
      <c r="AJO242" s="12"/>
      <c r="AJP242" s="12"/>
      <c r="AJQ242" s="12"/>
      <c r="AJR242" s="12"/>
      <c r="AJS242" s="12"/>
      <c r="AJT242" s="12"/>
      <c r="AJU242" s="12"/>
      <c r="AJV242" s="12"/>
      <c r="AJW242" s="12"/>
      <c r="AJX242" s="12"/>
      <c r="AJY242" s="12"/>
      <c r="AJZ242" s="12"/>
      <c r="AKA242" s="12"/>
      <c r="AKB242" s="12"/>
      <c r="AKC242" s="12"/>
      <c r="AKD242" s="12"/>
      <c r="AKE242" s="12"/>
      <c r="AKF242" s="12"/>
      <c r="AKG242" s="12"/>
      <c r="AKH242" s="12"/>
      <c r="AKI242" s="12"/>
      <c r="AKJ242" s="12"/>
      <c r="AKK242" s="12"/>
      <c r="AKL242" s="12"/>
      <c r="AKM242" s="12"/>
      <c r="AKN242" s="12"/>
      <c r="AKO242" s="12"/>
      <c r="AKP242" s="12"/>
      <c r="AKQ242" s="12"/>
      <c r="AKR242" s="12"/>
      <c r="AKS242" s="12"/>
      <c r="AKT242" s="12"/>
      <c r="AKU242" s="12"/>
      <c r="AKV242" s="12"/>
      <c r="AKW242" s="12"/>
      <c r="AKX242" s="12"/>
      <c r="AKY242" s="12"/>
      <c r="AKZ242" s="12"/>
      <c r="ALA242" s="12"/>
      <c r="ALB242" s="12"/>
      <c r="ALC242" s="12"/>
      <c r="ALD242" s="12"/>
      <c r="ALE242" s="12"/>
      <c r="ALF242" s="12"/>
      <c r="ALG242" s="12"/>
      <c r="ALH242" s="12"/>
      <c r="ALI242" s="12"/>
      <c r="ALJ242" s="12"/>
      <c r="ALK242" s="12"/>
      <c r="ALL242" s="12"/>
      <c r="ALM242" s="12"/>
      <c r="ALN242" s="12"/>
      <c r="ALO242" s="12"/>
      <c r="ALP242" s="12"/>
      <c r="ALQ242" s="12"/>
      <c r="ALR242" s="12"/>
      <c r="ALS242" s="12"/>
      <c r="ALT242" s="12"/>
      <c r="ALU242" s="12"/>
      <c r="ALV242" s="12"/>
      <c r="ALW242" s="12"/>
      <c r="ALX242" s="12"/>
      <c r="ALY242" s="12"/>
      <c r="ALZ242" s="12"/>
      <c r="AMA242" s="12"/>
      <c r="AMB242" s="12"/>
      <c r="AMC242" s="12"/>
      <c r="AMD242" s="12"/>
      <c r="AME242" s="12"/>
      <c r="AMF242" s="12"/>
      <c r="AMG242" s="12"/>
      <c r="AMH242" s="12"/>
      <c r="AMI242" s="12"/>
    </row>
    <row r="243" spans="1:1023" s="13" customFormat="1" x14ac:dyDescent="0.2">
      <c r="A243" s="12"/>
      <c r="B243" s="91"/>
      <c r="C243" s="71"/>
      <c r="D243" s="137">
        <f>D215+1</f>
        <v>402</v>
      </c>
      <c r="E243" s="170" t="s">
        <v>10</v>
      </c>
      <c r="F243" s="195"/>
      <c r="G243" s="204"/>
      <c r="H243" s="229"/>
      <c r="I243" s="276"/>
      <c r="J243" s="251"/>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c r="AH243" s="12"/>
      <c r="AI243" s="12"/>
      <c r="AJ243" s="12"/>
      <c r="AK243" s="12"/>
      <c r="AL243" s="12"/>
      <c r="AM243" s="12"/>
      <c r="AN243" s="12"/>
      <c r="AO243" s="12"/>
      <c r="AP243" s="12"/>
      <c r="AQ243" s="12"/>
      <c r="AR243" s="12"/>
      <c r="AS243" s="12"/>
      <c r="AT243" s="12"/>
      <c r="AU243" s="12"/>
      <c r="AV243" s="12"/>
      <c r="AW243" s="12"/>
      <c r="AX243" s="12"/>
      <c r="AY243" s="12"/>
      <c r="AZ243" s="12"/>
      <c r="BA243" s="12"/>
      <c r="BB243" s="12"/>
      <c r="BC243" s="12"/>
      <c r="BD243" s="12"/>
      <c r="BE243" s="12"/>
      <c r="BF243" s="12"/>
      <c r="BG243" s="12"/>
      <c r="BH243" s="12"/>
      <c r="BI243" s="12"/>
      <c r="BJ243" s="12"/>
      <c r="BK243" s="12"/>
      <c r="BL243" s="12"/>
      <c r="BM243" s="12"/>
      <c r="BN243" s="12"/>
      <c r="BO243" s="12"/>
      <c r="BP243" s="12"/>
      <c r="BQ243" s="12"/>
      <c r="BR243" s="12"/>
      <c r="BS243" s="12"/>
      <c r="BT243" s="12"/>
      <c r="BU243" s="12"/>
      <c r="BV243" s="12"/>
      <c r="BW243" s="12"/>
      <c r="BX243" s="12"/>
      <c r="BY243" s="12"/>
      <c r="BZ243" s="12"/>
      <c r="CA243" s="12"/>
      <c r="CB243" s="12"/>
      <c r="CC243" s="12"/>
      <c r="CD243" s="12"/>
      <c r="CE243" s="12"/>
      <c r="CF243" s="12"/>
      <c r="CG243" s="12"/>
      <c r="CH243" s="12"/>
      <c r="CI243" s="12"/>
      <c r="CJ243" s="12"/>
      <c r="CK243" s="12"/>
      <c r="CL243" s="12"/>
      <c r="CM243" s="12"/>
      <c r="CN243" s="12"/>
      <c r="CO243" s="12"/>
      <c r="CP243" s="12"/>
      <c r="CQ243" s="12"/>
      <c r="CR243" s="12"/>
      <c r="CS243" s="12"/>
      <c r="CT243" s="12"/>
      <c r="CU243" s="12"/>
      <c r="CV243" s="12"/>
      <c r="CW243" s="12"/>
      <c r="CX243" s="12"/>
      <c r="CY243" s="12"/>
      <c r="CZ243" s="12"/>
      <c r="DA243" s="12"/>
      <c r="DB243" s="12"/>
      <c r="DC243" s="12"/>
      <c r="DD243" s="12"/>
      <c r="DE243" s="12"/>
      <c r="DF243" s="12"/>
      <c r="DG243" s="12"/>
      <c r="DH243" s="12"/>
      <c r="DI243" s="12"/>
      <c r="DJ243" s="12"/>
      <c r="DK243" s="12"/>
      <c r="DL243" s="12"/>
      <c r="DM243" s="12"/>
      <c r="DN243" s="12"/>
      <c r="DO243" s="12"/>
      <c r="DP243" s="12"/>
      <c r="DQ243" s="12"/>
      <c r="DR243" s="12"/>
      <c r="DS243" s="12"/>
      <c r="DT243" s="12"/>
      <c r="DU243" s="12"/>
      <c r="DV243" s="12"/>
      <c r="DW243" s="12"/>
      <c r="DX243" s="12"/>
      <c r="DY243" s="12"/>
      <c r="DZ243" s="12"/>
      <c r="EA243" s="12"/>
      <c r="EB243" s="12"/>
      <c r="EC243" s="12"/>
      <c r="ED243" s="12"/>
      <c r="EE243" s="12"/>
      <c r="EF243" s="12"/>
      <c r="EG243" s="12"/>
      <c r="EH243" s="12"/>
      <c r="EI243" s="12"/>
      <c r="EJ243" s="12"/>
      <c r="EK243" s="12"/>
      <c r="EL243" s="12"/>
      <c r="EM243" s="12"/>
      <c r="EN243" s="12"/>
      <c r="EO243" s="12"/>
      <c r="EP243" s="12"/>
      <c r="EQ243" s="12"/>
      <c r="ER243" s="12"/>
      <c r="ES243" s="12"/>
      <c r="ET243" s="12"/>
      <c r="EU243" s="12"/>
      <c r="EV243" s="12"/>
      <c r="EW243" s="12"/>
      <c r="EX243" s="12"/>
      <c r="EY243" s="12"/>
      <c r="EZ243" s="12"/>
      <c r="FA243" s="12"/>
      <c r="FB243" s="12"/>
      <c r="FC243" s="12"/>
      <c r="FD243" s="12"/>
      <c r="FE243" s="12"/>
      <c r="FF243" s="12"/>
      <c r="FG243" s="12"/>
      <c r="FH243" s="12"/>
      <c r="FI243" s="12"/>
      <c r="FJ243" s="12"/>
      <c r="FK243" s="12"/>
      <c r="FL243" s="12"/>
      <c r="FM243" s="12"/>
      <c r="FN243" s="12"/>
      <c r="FO243" s="12"/>
      <c r="FP243" s="12"/>
      <c r="FQ243" s="12"/>
      <c r="FR243" s="12"/>
      <c r="FS243" s="12"/>
      <c r="FT243" s="12"/>
      <c r="FU243" s="12"/>
      <c r="FV243" s="12"/>
      <c r="FW243" s="12"/>
      <c r="FX243" s="12"/>
      <c r="FY243" s="12"/>
      <c r="FZ243" s="12"/>
      <c r="GA243" s="12"/>
      <c r="GB243" s="12"/>
      <c r="GC243" s="12"/>
      <c r="GD243" s="12"/>
      <c r="GE243" s="12"/>
      <c r="GF243" s="12"/>
      <c r="GG243" s="12"/>
      <c r="GH243" s="12"/>
      <c r="GI243" s="12"/>
      <c r="GJ243" s="12"/>
      <c r="GK243" s="12"/>
      <c r="GL243" s="12"/>
      <c r="GM243" s="12"/>
      <c r="GN243" s="12"/>
      <c r="GO243" s="12"/>
      <c r="GP243" s="12"/>
      <c r="GQ243" s="12"/>
      <c r="GR243" s="12"/>
      <c r="GS243" s="12"/>
      <c r="GT243" s="12"/>
      <c r="GU243" s="12"/>
      <c r="GV243" s="12"/>
      <c r="GW243" s="12"/>
      <c r="GX243" s="12"/>
      <c r="GY243" s="12"/>
      <c r="GZ243" s="12"/>
      <c r="HA243" s="12"/>
      <c r="HB243" s="12"/>
      <c r="HC243" s="12"/>
      <c r="HD243" s="12"/>
      <c r="HE243" s="12"/>
      <c r="HF243" s="12"/>
      <c r="HG243" s="12"/>
      <c r="HH243" s="12"/>
      <c r="HI243" s="12"/>
      <c r="HJ243" s="12"/>
      <c r="HK243" s="12"/>
      <c r="HL243" s="12"/>
      <c r="HM243" s="12"/>
      <c r="HN243" s="12"/>
      <c r="HO243" s="12"/>
      <c r="HP243" s="12"/>
      <c r="HQ243" s="12"/>
      <c r="HR243" s="12"/>
      <c r="HS243" s="12"/>
      <c r="HT243" s="12"/>
      <c r="HU243" s="12"/>
      <c r="HV243" s="12"/>
      <c r="HW243" s="12"/>
      <c r="HX243" s="12"/>
      <c r="HY243" s="12"/>
      <c r="HZ243" s="12"/>
      <c r="IA243" s="12"/>
      <c r="IB243" s="12"/>
      <c r="IC243" s="12"/>
      <c r="ID243" s="12"/>
      <c r="IE243" s="12"/>
      <c r="IF243" s="12"/>
      <c r="IG243" s="12"/>
      <c r="IH243" s="12"/>
      <c r="II243" s="12"/>
      <c r="IJ243" s="12"/>
      <c r="IK243" s="12"/>
      <c r="IL243" s="12"/>
      <c r="IM243" s="12"/>
      <c r="IN243" s="12"/>
      <c r="IO243" s="12"/>
      <c r="IP243" s="12"/>
      <c r="IQ243" s="12"/>
      <c r="IR243" s="12"/>
      <c r="IS243" s="12"/>
      <c r="IT243" s="12"/>
      <c r="IU243" s="12"/>
      <c r="IV243" s="12"/>
      <c r="IW243" s="12"/>
      <c r="IX243" s="12"/>
      <c r="IY243" s="12"/>
      <c r="IZ243" s="12"/>
      <c r="JA243" s="12"/>
      <c r="JB243" s="12"/>
      <c r="JC243" s="12"/>
      <c r="JD243" s="12"/>
      <c r="JE243" s="12"/>
      <c r="JF243" s="12"/>
      <c r="JG243" s="12"/>
      <c r="JH243" s="12"/>
      <c r="JI243" s="12"/>
      <c r="JJ243" s="12"/>
      <c r="JK243" s="12"/>
      <c r="JL243" s="12"/>
      <c r="JM243" s="12"/>
      <c r="JN243" s="12"/>
      <c r="JO243" s="12"/>
      <c r="JP243" s="12"/>
      <c r="JQ243" s="12"/>
      <c r="JR243" s="12"/>
      <c r="JS243" s="12"/>
      <c r="JT243" s="12"/>
      <c r="JU243" s="12"/>
      <c r="JV243" s="12"/>
      <c r="JW243" s="12"/>
      <c r="JX243" s="12"/>
      <c r="JY243" s="12"/>
      <c r="JZ243" s="12"/>
      <c r="KA243" s="12"/>
      <c r="KB243" s="12"/>
      <c r="KC243" s="12"/>
      <c r="KD243" s="12"/>
      <c r="KE243" s="12"/>
      <c r="KF243" s="12"/>
      <c r="KG243" s="12"/>
      <c r="KH243" s="12"/>
      <c r="KI243" s="12"/>
      <c r="KJ243" s="12"/>
      <c r="KK243" s="12"/>
      <c r="KL243" s="12"/>
      <c r="KM243" s="12"/>
      <c r="KN243" s="12"/>
      <c r="KO243" s="12"/>
      <c r="KP243" s="12"/>
      <c r="KQ243" s="12"/>
      <c r="KR243" s="12"/>
      <c r="KS243" s="12"/>
      <c r="KT243" s="12"/>
      <c r="KU243" s="12"/>
      <c r="KV243" s="12"/>
      <c r="KW243" s="12"/>
      <c r="KX243" s="12"/>
      <c r="KY243" s="12"/>
      <c r="KZ243" s="12"/>
      <c r="LA243" s="12"/>
      <c r="LB243" s="12"/>
      <c r="LC243" s="12"/>
      <c r="LD243" s="12"/>
      <c r="LE243" s="12"/>
      <c r="LF243" s="12"/>
      <c r="LG243" s="12"/>
      <c r="LH243" s="12"/>
      <c r="LI243" s="12"/>
      <c r="LJ243" s="12"/>
      <c r="LK243" s="12"/>
      <c r="LL243" s="12"/>
      <c r="LM243" s="12"/>
      <c r="LN243" s="12"/>
      <c r="LO243" s="12"/>
      <c r="LP243" s="12"/>
      <c r="LQ243" s="12"/>
      <c r="LR243" s="12"/>
      <c r="LS243" s="12"/>
      <c r="LT243" s="12"/>
      <c r="LU243" s="12"/>
      <c r="LV243" s="12"/>
      <c r="LW243" s="12"/>
      <c r="LX243" s="12"/>
      <c r="LY243" s="12"/>
      <c r="LZ243" s="12"/>
      <c r="MA243" s="12"/>
      <c r="MB243" s="12"/>
      <c r="MC243" s="12"/>
      <c r="MD243" s="12"/>
      <c r="ME243" s="12"/>
      <c r="MF243" s="12"/>
      <c r="MG243" s="12"/>
      <c r="MH243" s="12"/>
      <c r="MI243" s="12"/>
      <c r="MJ243" s="12"/>
      <c r="MK243" s="12"/>
      <c r="ML243" s="12"/>
      <c r="MM243" s="12"/>
      <c r="MN243" s="12"/>
      <c r="MO243" s="12"/>
      <c r="MP243" s="12"/>
      <c r="MQ243" s="12"/>
      <c r="MR243" s="12"/>
      <c r="MS243" s="12"/>
      <c r="MT243" s="12"/>
      <c r="MU243" s="12"/>
      <c r="MV243" s="12"/>
      <c r="MW243" s="12"/>
      <c r="MX243" s="12"/>
      <c r="MY243" s="12"/>
      <c r="MZ243" s="12"/>
      <c r="NA243" s="12"/>
      <c r="NB243" s="12"/>
      <c r="NC243" s="12"/>
      <c r="ND243" s="12"/>
      <c r="NE243" s="12"/>
      <c r="NF243" s="12"/>
      <c r="NG243" s="12"/>
      <c r="NH243" s="12"/>
      <c r="NI243" s="12"/>
      <c r="NJ243" s="12"/>
      <c r="NK243" s="12"/>
      <c r="NL243" s="12"/>
      <c r="NM243" s="12"/>
      <c r="NN243" s="12"/>
      <c r="NO243" s="12"/>
      <c r="NP243" s="12"/>
      <c r="NQ243" s="12"/>
      <c r="NR243" s="12"/>
      <c r="NS243" s="12"/>
      <c r="NT243" s="12"/>
      <c r="NU243" s="12"/>
      <c r="NV243" s="12"/>
      <c r="NW243" s="12"/>
      <c r="NX243" s="12"/>
      <c r="NY243" s="12"/>
      <c r="NZ243" s="12"/>
      <c r="OA243" s="12"/>
      <c r="OB243" s="12"/>
      <c r="OC243" s="12"/>
      <c r="OD243" s="12"/>
      <c r="OE243" s="12"/>
      <c r="OF243" s="12"/>
      <c r="OG243" s="12"/>
      <c r="OH243" s="12"/>
      <c r="OI243" s="12"/>
      <c r="OJ243" s="12"/>
      <c r="OK243" s="12"/>
      <c r="OL243" s="12"/>
      <c r="OM243" s="12"/>
      <c r="ON243" s="12"/>
      <c r="OO243" s="12"/>
      <c r="OP243" s="12"/>
      <c r="OQ243" s="12"/>
      <c r="OR243" s="12"/>
      <c r="OS243" s="12"/>
      <c r="OT243" s="12"/>
      <c r="OU243" s="12"/>
      <c r="OV243" s="12"/>
      <c r="OW243" s="12"/>
      <c r="OX243" s="12"/>
      <c r="OY243" s="12"/>
      <c r="OZ243" s="12"/>
      <c r="PA243" s="12"/>
      <c r="PB243" s="12"/>
      <c r="PC243" s="12"/>
      <c r="PD243" s="12"/>
      <c r="PE243" s="12"/>
      <c r="PF243" s="12"/>
      <c r="PG243" s="12"/>
      <c r="PH243" s="12"/>
      <c r="PI243" s="12"/>
      <c r="PJ243" s="12"/>
      <c r="PK243" s="12"/>
      <c r="PL243" s="12"/>
      <c r="PM243" s="12"/>
      <c r="PN243" s="12"/>
      <c r="PO243" s="12"/>
      <c r="PP243" s="12"/>
      <c r="PQ243" s="12"/>
      <c r="PR243" s="12"/>
      <c r="PS243" s="12"/>
      <c r="PT243" s="12"/>
      <c r="PU243" s="12"/>
      <c r="PV243" s="12"/>
      <c r="PW243" s="12"/>
      <c r="PX243" s="12"/>
      <c r="PY243" s="12"/>
      <c r="PZ243" s="12"/>
      <c r="QA243" s="12"/>
      <c r="QB243" s="12"/>
      <c r="QC243" s="12"/>
      <c r="QD243" s="12"/>
      <c r="QE243" s="12"/>
      <c r="QF243" s="12"/>
      <c r="QG243" s="12"/>
      <c r="QH243" s="12"/>
      <c r="QI243" s="12"/>
      <c r="QJ243" s="12"/>
      <c r="QK243" s="12"/>
      <c r="QL243" s="12"/>
      <c r="QM243" s="12"/>
      <c r="QN243" s="12"/>
      <c r="QO243" s="12"/>
      <c r="QP243" s="12"/>
      <c r="QQ243" s="12"/>
      <c r="QR243" s="12"/>
      <c r="QS243" s="12"/>
      <c r="QT243" s="12"/>
      <c r="QU243" s="12"/>
      <c r="QV243" s="12"/>
      <c r="QW243" s="12"/>
      <c r="QX243" s="12"/>
      <c r="QY243" s="12"/>
      <c r="QZ243" s="12"/>
      <c r="RA243" s="12"/>
      <c r="RB243" s="12"/>
      <c r="RC243" s="12"/>
      <c r="RD243" s="12"/>
      <c r="RE243" s="12"/>
      <c r="RF243" s="12"/>
      <c r="RG243" s="12"/>
      <c r="RH243" s="12"/>
      <c r="RI243" s="12"/>
      <c r="RJ243" s="12"/>
      <c r="RK243" s="12"/>
      <c r="RL243" s="12"/>
      <c r="RM243" s="12"/>
      <c r="RN243" s="12"/>
      <c r="RO243" s="12"/>
      <c r="RP243" s="12"/>
      <c r="RQ243" s="12"/>
      <c r="RR243" s="12"/>
      <c r="RS243" s="12"/>
      <c r="RT243" s="12"/>
      <c r="RU243" s="12"/>
      <c r="RV243" s="12"/>
      <c r="RW243" s="12"/>
      <c r="RX243" s="12"/>
      <c r="RY243" s="12"/>
      <c r="RZ243" s="12"/>
      <c r="SA243" s="12"/>
      <c r="SB243" s="12"/>
      <c r="SC243" s="12"/>
      <c r="SD243" s="12"/>
      <c r="SE243" s="12"/>
      <c r="SF243" s="12"/>
      <c r="SG243" s="12"/>
      <c r="SH243" s="12"/>
      <c r="SI243" s="12"/>
      <c r="SJ243" s="12"/>
      <c r="SK243" s="12"/>
      <c r="SL243" s="12"/>
      <c r="SM243" s="12"/>
      <c r="SN243" s="12"/>
      <c r="SO243" s="12"/>
      <c r="SP243" s="12"/>
      <c r="SQ243" s="12"/>
      <c r="SR243" s="12"/>
      <c r="SS243" s="12"/>
      <c r="ST243" s="12"/>
      <c r="SU243" s="12"/>
      <c r="SV243" s="12"/>
      <c r="SW243" s="12"/>
      <c r="SX243" s="12"/>
      <c r="SY243" s="12"/>
      <c r="SZ243" s="12"/>
      <c r="TA243" s="12"/>
      <c r="TB243" s="12"/>
      <c r="TC243" s="12"/>
      <c r="TD243" s="12"/>
      <c r="TE243" s="12"/>
      <c r="TF243" s="12"/>
      <c r="TG243" s="12"/>
      <c r="TH243" s="12"/>
      <c r="TI243" s="12"/>
      <c r="TJ243" s="12"/>
      <c r="TK243" s="12"/>
      <c r="TL243" s="12"/>
      <c r="TM243" s="12"/>
      <c r="TN243" s="12"/>
      <c r="TO243" s="12"/>
      <c r="TP243" s="12"/>
      <c r="TQ243" s="12"/>
      <c r="TR243" s="12"/>
      <c r="TS243" s="12"/>
      <c r="TT243" s="12"/>
      <c r="TU243" s="12"/>
      <c r="TV243" s="12"/>
      <c r="TW243" s="12"/>
      <c r="TX243" s="12"/>
      <c r="TY243" s="12"/>
      <c r="TZ243" s="12"/>
      <c r="UA243" s="12"/>
      <c r="UB243" s="12"/>
      <c r="UC243" s="12"/>
      <c r="UD243" s="12"/>
      <c r="UE243" s="12"/>
      <c r="UF243" s="12"/>
      <c r="UG243" s="12"/>
      <c r="UH243" s="12"/>
      <c r="UI243" s="12"/>
      <c r="UJ243" s="12"/>
      <c r="UK243" s="12"/>
      <c r="UL243" s="12"/>
      <c r="UM243" s="12"/>
      <c r="UN243" s="12"/>
      <c r="UO243" s="12"/>
      <c r="UP243" s="12"/>
      <c r="UQ243" s="12"/>
      <c r="UR243" s="12"/>
      <c r="US243" s="12"/>
      <c r="UT243" s="12"/>
      <c r="UU243" s="12"/>
      <c r="UV243" s="12"/>
      <c r="UW243" s="12"/>
      <c r="UX243" s="12"/>
      <c r="UY243" s="12"/>
      <c r="UZ243" s="12"/>
      <c r="VA243" s="12"/>
      <c r="VB243" s="12"/>
      <c r="VC243" s="12"/>
      <c r="VD243" s="12"/>
      <c r="VE243" s="12"/>
      <c r="VF243" s="12"/>
      <c r="VG243" s="12"/>
      <c r="VH243" s="12"/>
      <c r="VI243" s="12"/>
      <c r="VJ243" s="12"/>
      <c r="VK243" s="12"/>
      <c r="VL243" s="12"/>
      <c r="VM243" s="12"/>
      <c r="VN243" s="12"/>
      <c r="VO243" s="12"/>
      <c r="VP243" s="12"/>
      <c r="VQ243" s="12"/>
      <c r="VR243" s="12"/>
      <c r="VS243" s="12"/>
      <c r="VT243" s="12"/>
      <c r="VU243" s="12"/>
      <c r="VV243" s="12"/>
      <c r="VW243" s="12"/>
      <c r="VX243" s="12"/>
      <c r="VY243" s="12"/>
      <c r="VZ243" s="12"/>
      <c r="WA243" s="12"/>
      <c r="WB243" s="12"/>
      <c r="WC243" s="12"/>
      <c r="WD243" s="12"/>
      <c r="WE243" s="12"/>
      <c r="WF243" s="12"/>
      <c r="WG243" s="12"/>
      <c r="WH243" s="12"/>
      <c r="WI243" s="12"/>
      <c r="WJ243" s="12"/>
      <c r="WK243" s="12"/>
      <c r="WL243" s="12"/>
      <c r="WM243" s="12"/>
      <c r="WN243" s="12"/>
      <c r="WO243" s="12"/>
      <c r="WP243" s="12"/>
      <c r="WQ243" s="12"/>
      <c r="WR243" s="12"/>
      <c r="WS243" s="12"/>
      <c r="WT243" s="12"/>
      <c r="WU243" s="12"/>
      <c r="WV243" s="12"/>
      <c r="WW243" s="12"/>
      <c r="WX243" s="12"/>
      <c r="WY243" s="12"/>
      <c r="WZ243" s="12"/>
      <c r="XA243" s="12"/>
      <c r="XB243" s="12"/>
      <c r="XC243" s="12"/>
      <c r="XD243" s="12"/>
      <c r="XE243" s="12"/>
      <c r="XF243" s="12"/>
      <c r="XG243" s="12"/>
      <c r="XH243" s="12"/>
      <c r="XI243" s="12"/>
      <c r="XJ243" s="12"/>
      <c r="XK243" s="12"/>
      <c r="XL243" s="12"/>
      <c r="XM243" s="12"/>
      <c r="XN243" s="12"/>
      <c r="XO243" s="12"/>
      <c r="XP243" s="12"/>
      <c r="XQ243" s="12"/>
      <c r="XR243" s="12"/>
      <c r="XS243" s="12"/>
      <c r="XT243" s="12"/>
      <c r="XU243" s="12"/>
      <c r="XV243" s="12"/>
      <c r="XW243" s="12"/>
      <c r="XX243" s="12"/>
      <c r="XY243" s="12"/>
      <c r="XZ243" s="12"/>
      <c r="YA243" s="12"/>
      <c r="YB243" s="12"/>
      <c r="YC243" s="12"/>
      <c r="YD243" s="12"/>
      <c r="YE243" s="12"/>
      <c r="YF243" s="12"/>
      <c r="YG243" s="12"/>
      <c r="YH243" s="12"/>
      <c r="YI243" s="12"/>
      <c r="YJ243" s="12"/>
      <c r="YK243" s="12"/>
      <c r="YL243" s="12"/>
      <c r="YM243" s="12"/>
      <c r="YN243" s="12"/>
      <c r="YO243" s="12"/>
      <c r="YP243" s="12"/>
      <c r="YQ243" s="12"/>
      <c r="YR243" s="12"/>
      <c r="YS243" s="12"/>
      <c r="YT243" s="12"/>
      <c r="YU243" s="12"/>
      <c r="YV243" s="12"/>
      <c r="YW243" s="12"/>
      <c r="YX243" s="12"/>
      <c r="YY243" s="12"/>
      <c r="YZ243" s="12"/>
      <c r="ZA243" s="12"/>
      <c r="ZB243" s="12"/>
      <c r="ZC243" s="12"/>
      <c r="ZD243" s="12"/>
      <c r="ZE243" s="12"/>
      <c r="ZF243" s="12"/>
      <c r="ZG243" s="12"/>
      <c r="ZH243" s="12"/>
      <c r="ZI243" s="12"/>
      <c r="ZJ243" s="12"/>
      <c r="ZK243" s="12"/>
      <c r="ZL243" s="12"/>
      <c r="ZM243" s="12"/>
      <c r="ZN243" s="12"/>
      <c r="ZO243" s="12"/>
      <c r="ZP243" s="12"/>
      <c r="ZQ243" s="12"/>
      <c r="ZR243" s="12"/>
      <c r="ZS243" s="12"/>
      <c r="ZT243" s="12"/>
      <c r="ZU243" s="12"/>
      <c r="ZV243" s="12"/>
      <c r="ZW243" s="12"/>
      <c r="ZX243" s="12"/>
      <c r="ZY243" s="12"/>
      <c r="ZZ243" s="12"/>
      <c r="AAA243" s="12"/>
      <c r="AAB243" s="12"/>
      <c r="AAC243" s="12"/>
      <c r="AAD243" s="12"/>
      <c r="AAE243" s="12"/>
      <c r="AAF243" s="12"/>
      <c r="AAG243" s="12"/>
      <c r="AAH243" s="12"/>
      <c r="AAI243" s="12"/>
      <c r="AAJ243" s="12"/>
      <c r="AAK243" s="12"/>
      <c r="AAL243" s="12"/>
      <c r="AAM243" s="12"/>
      <c r="AAN243" s="12"/>
      <c r="AAO243" s="12"/>
      <c r="AAP243" s="12"/>
      <c r="AAQ243" s="12"/>
      <c r="AAR243" s="12"/>
      <c r="AAS243" s="12"/>
      <c r="AAT243" s="12"/>
      <c r="AAU243" s="12"/>
      <c r="AAV243" s="12"/>
      <c r="AAW243" s="12"/>
      <c r="AAX243" s="12"/>
      <c r="AAY243" s="12"/>
      <c r="AAZ243" s="12"/>
      <c r="ABA243" s="12"/>
      <c r="ABB243" s="12"/>
      <c r="ABC243" s="12"/>
      <c r="ABD243" s="12"/>
      <c r="ABE243" s="12"/>
      <c r="ABF243" s="12"/>
      <c r="ABG243" s="12"/>
      <c r="ABH243" s="12"/>
      <c r="ABI243" s="12"/>
      <c r="ABJ243" s="12"/>
      <c r="ABK243" s="12"/>
      <c r="ABL243" s="12"/>
      <c r="ABM243" s="12"/>
      <c r="ABN243" s="12"/>
      <c r="ABO243" s="12"/>
      <c r="ABP243" s="12"/>
      <c r="ABQ243" s="12"/>
      <c r="ABR243" s="12"/>
      <c r="ABS243" s="12"/>
      <c r="ABT243" s="12"/>
      <c r="ABU243" s="12"/>
      <c r="ABV243" s="12"/>
      <c r="ABW243" s="12"/>
      <c r="ABX243" s="12"/>
      <c r="ABY243" s="12"/>
      <c r="ABZ243" s="12"/>
      <c r="ACA243" s="12"/>
      <c r="ACB243" s="12"/>
      <c r="ACC243" s="12"/>
      <c r="ACD243" s="12"/>
      <c r="ACE243" s="12"/>
      <c r="ACF243" s="12"/>
      <c r="ACG243" s="12"/>
      <c r="ACH243" s="12"/>
      <c r="ACI243" s="12"/>
      <c r="ACJ243" s="12"/>
      <c r="ACK243" s="12"/>
      <c r="ACL243" s="12"/>
      <c r="ACM243" s="12"/>
      <c r="ACN243" s="12"/>
      <c r="ACO243" s="12"/>
      <c r="ACP243" s="12"/>
      <c r="ACQ243" s="12"/>
      <c r="ACR243" s="12"/>
      <c r="ACS243" s="12"/>
      <c r="ACT243" s="12"/>
      <c r="ACU243" s="12"/>
      <c r="ACV243" s="12"/>
      <c r="ACW243" s="12"/>
      <c r="ACX243" s="12"/>
      <c r="ACY243" s="12"/>
      <c r="ACZ243" s="12"/>
      <c r="ADA243" s="12"/>
      <c r="ADB243" s="12"/>
      <c r="ADC243" s="12"/>
      <c r="ADD243" s="12"/>
      <c r="ADE243" s="12"/>
      <c r="ADF243" s="12"/>
      <c r="ADG243" s="12"/>
      <c r="ADH243" s="12"/>
      <c r="ADI243" s="12"/>
      <c r="ADJ243" s="12"/>
      <c r="ADK243" s="12"/>
      <c r="ADL243" s="12"/>
      <c r="ADM243" s="12"/>
      <c r="ADN243" s="12"/>
      <c r="ADO243" s="12"/>
      <c r="ADP243" s="12"/>
      <c r="ADQ243" s="12"/>
      <c r="ADR243" s="12"/>
      <c r="ADS243" s="12"/>
      <c r="ADT243" s="12"/>
      <c r="ADU243" s="12"/>
      <c r="ADV243" s="12"/>
      <c r="ADW243" s="12"/>
      <c r="ADX243" s="12"/>
      <c r="ADY243" s="12"/>
      <c r="ADZ243" s="12"/>
      <c r="AEA243" s="12"/>
      <c r="AEB243" s="12"/>
      <c r="AEC243" s="12"/>
      <c r="AED243" s="12"/>
      <c r="AEE243" s="12"/>
      <c r="AEF243" s="12"/>
      <c r="AEG243" s="12"/>
      <c r="AEH243" s="12"/>
      <c r="AEI243" s="12"/>
      <c r="AEJ243" s="12"/>
      <c r="AEK243" s="12"/>
      <c r="AEL243" s="12"/>
      <c r="AEM243" s="12"/>
      <c r="AEN243" s="12"/>
      <c r="AEO243" s="12"/>
      <c r="AEP243" s="12"/>
      <c r="AEQ243" s="12"/>
      <c r="AER243" s="12"/>
      <c r="AES243" s="12"/>
      <c r="AET243" s="12"/>
      <c r="AEU243" s="12"/>
      <c r="AEV243" s="12"/>
      <c r="AEW243" s="12"/>
      <c r="AEX243" s="12"/>
      <c r="AEY243" s="12"/>
      <c r="AEZ243" s="12"/>
      <c r="AFA243" s="12"/>
      <c r="AFB243" s="12"/>
      <c r="AFC243" s="12"/>
      <c r="AFD243" s="12"/>
      <c r="AFE243" s="12"/>
      <c r="AFF243" s="12"/>
      <c r="AFG243" s="12"/>
      <c r="AFH243" s="12"/>
      <c r="AFI243" s="12"/>
      <c r="AFJ243" s="12"/>
      <c r="AFK243" s="12"/>
      <c r="AFL243" s="12"/>
      <c r="AFM243" s="12"/>
      <c r="AFN243" s="12"/>
      <c r="AFO243" s="12"/>
      <c r="AFP243" s="12"/>
      <c r="AFQ243" s="12"/>
      <c r="AFR243" s="12"/>
      <c r="AFS243" s="12"/>
      <c r="AFT243" s="12"/>
      <c r="AFU243" s="12"/>
      <c r="AFV243" s="12"/>
      <c r="AFW243" s="12"/>
      <c r="AFX243" s="12"/>
      <c r="AFY243" s="12"/>
      <c r="AFZ243" s="12"/>
      <c r="AGA243" s="12"/>
      <c r="AGB243" s="12"/>
      <c r="AGC243" s="12"/>
      <c r="AGD243" s="12"/>
      <c r="AGE243" s="12"/>
      <c r="AGF243" s="12"/>
      <c r="AGG243" s="12"/>
      <c r="AGH243" s="12"/>
      <c r="AGI243" s="12"/>
      <c r="AGJ243" s="12"/>
      <c r="AGK243" s="12"/>
      <c r="AGL243" s="12"/>
      <c r="AGM243" s="12"/>
      <c r="AGN243" s="12"/>
      <c r="AGO243" s="12"/>
      <c r="AGP243" s="12"/>
      <c r="AGQ243" s="12"/>
      <c r="AGR243" s="12"/>
      <c r="AGS243" s="12"/>
      <c r="AGT243" s="12"/>
      <c r="AGU243" s="12"/>
      <c r="AGV243" s="12"/>
      <c r="AGW243" s="12"/>
      <c r="AGX243" s="12"/>
      <c r="AGY243" s="12"/>
      <c r="AGZ243" s="12"/>
      <c r="AHA243" s="12"/>
      <c r="AHB243" s="12"/>
      <c r="AHC243" s="12"/>
      <c r="AHD243" s="12"/>
      <c r="AHE243" s="12"/>
      <c r="AHF243" s="12"/>
      <c r="AHG243" s="12"/>
      <c r="AHH243" s="12"/>
      <c r="AHI243" s="12"/>
      <c r="AHJ243" s="12"/>
      <c r="AHK243" s="12"/>
      <c r="AHL243" s="12"/>
      <c r="AHM243" s="12"/>
      <c r="AHN243" s="12"/>
      <c r="AHO243" s="12"/>
      <c r="AHP243" s="12"/>
      <c r="AHQ243" s="12"/>
      <c r="AHR243" s="12"/>
      <c r="AHS243" s="12"/>
      <c r="AHT243" s="12"/>
      <c r="AHU243" s="12"/>
      <c r="AHV243" s="12"/>
      <c r="AHW243" s="12"/>
      <c r="AHX243" s="12"/>
      <c r="AHY243" s="12"/>
      <c r="AHZ243" s="12"/>
      <c r="AIA243" s="12"/>
      <c r="AIB243" s="12"/>
      <c r="AIC243" s="12"/>
      <c r="AID243" s="12"/>
      <c r="AIE243" s="12"/>
      <c r="AIF243" s="12"/>
      <c r="AIG243" s="12"/>
      <c r="AIH243" s="12"/>
      <c r="AII243" s="12"/>
      <c r="AIJ243" s="12"/>
      <c r="AIK243" s="12"/>
      <c r="AIL243" s="12"/>
      <c r="AIM243" s="12"/>
      <c r="AIN243" s="12"/>
      <c r="AIO243" s="12"/>
      <c r="AIP243" s="12"/>
      <c r="AIQ243" s="12"/>
      <c r="AIR243" s="12"/>
      <c r="AIS243" s="12"/>
      <c r="AIT243" s="12"/>
      <c r="AIU243" s="12"/>
      <c r="AIV243" s="12"/>
      <c r="AIW243" s="12"/>
      <c r="AIX243" s="12"/>
      <c r="AIY243" s="12"/>
      <c r="AIZ243" s="12"/>
      <c r="AJA243" s="12"/>
      <c r="AJB243" s="12"/>
      <c r="AJC243" s="12"/>
      <c r="AJD243" s="12"/>
      <c r="AJE243" s="12"/>
      <c r="AJF243" s="12"/>
      <c r="AJG243" s="12"/>
      <c r="AJH243" s="12"/>
      <c r="AJI243" s="12"/>
      <c r="AJJ243" s="12"/>
      <c r="AJK243" s="12"/>
      <c r="AJL243" s="12"/>
      <c r="AJM243" s="12"/>
      <c r="AJN243" s="12"/>
      <c r="AJO243" s="12"/>
      <c r="AJP243" s="12"/>
      <c r="AJQ243" s="12"/>
      <c r="AJR243" s="12"/>
      <c r="AJS243" s="12"/>
      <c r="AJT243" s="12"/>
      <c r="AJU243" s="12"/>
      <c r="AJV243" s="12"/>
      <c r="AJW243" s="12"/>
      <c r="AJX243" s="12"/>
      <c r="AJY243" s="12"/>
      <c r="AJZ243" s="12"/>
      <c r="AKA243" s="12"/>
      <c r="AKB243" s="12"/>
      <c r="AKC243" s="12"/>
      <c r="AKD243" s="12"/>
      <c r="AKE243" s="12"/>
      <c r="AKF243" s="12"/>
      <c r="AKG243" s="12"/>
      <c r="AKH243" s="12"/>
      <c r="AKI243" s="12"/>
      <c r="AKJ243" s="12"/>
      <c r="AKK243" s="12"/>
      <c r="AKL243" s="12"/>
      <c r="AKM243" s="12"/>
      <c r="AKN243" s="12"/>
      <c r="AKO243" s="12"/>
      <c r="AKP243" s="12"/>
      <c r="AKQ243" s="12"/>
      <c r="AKR243" s="12"/>
      <c r="AKS243" s="12"/>
      <c r="AKT243" s="12"/>
      <c r="AKU243" s="12"/>
      <c r="AKV243" s="12"/>
      <c r="AKW243" s="12"/>
      <c r="AKX243" s="12"/>
      <c r="AKY243" s="12"/>
      <c r="AKZ243" s="12"/>
      <c r="ALA243" s="12"/>
      <c r="ALB243" s="12"/>
      <c r="ALC243" s="12"/>
      <c r="ALD243" s="12"/>
      <c r="ALE243" s="12"/>
      <c r="ALF243" s="12"/>
      <c r="ALG243" s="12"/>
      <c r="ALH243" s="12"/>
      <c r="ALI243" s="12"/>
      <c r="ALJ243" s="12"/>
      <c r="ALK243" s="12"/>
      <c r="ALL243" s="12"/>
      <c r="ALM243" s="12"/>
      <c r="ALN243" s="12"/>
      <c r="ALO243" s="12"/>
      <c r="ALP243" s="12"/>
      <c r="ALQ243" s="12"/>
      <c r="ALR243" s="12"/>
      <c r="ALS243" s="12"/>
      <c r="ALT243" s="12"/>
      <c r="ALU243" s="12"/>
      <c r="ALV243" s="12"/>
      <c r="ALW243" s="12"/>
      <c r="ALX243" s="12"/>
      <c r="ALY243" s="12"/>
      <c r="ALZ243" s="12"/>
      <c r="AMA243" s="12"/>
      <c r="AMB243" s="12"/>
      <c r="AMC243" s="12"/>
      <c r="AMD243" s="12"/>
      <c r="AME243" s="12"/>
      <c r="AMF243" s="12"/>
      <c r="AMG243" s="12"/>
      <c r="AMH243" s="12"/>
      <c r="AMI243" s="12"/>
    </row>
    <row r="244" spans="1:1023" s="13" customFormat="1" x14ac:dyDescent="0.2">
      <c r="A244" s="12"/>
      <c r="B244" s="94"/>
      <c r="C244" s="79"/>
      <c r="D244" s="147">
        <f>D243*100+1</f>
        <v>40201</v>
      </c>
      <c r="E244" s="174" t="s">
        <v>38</v>
      </c>
      <c r="F244" s="199"/>
      <c r="G244" s="209"/>
      <c r="H244" s="236"/>
      <c r="I244" s="288"/>
      <c r="J244" s="259"/>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c r="AH244" s="12"/>
      <c r="AI244" s="12"/>
      <c r="AJ244" s="12"/>
      <c r="AK244" s="12"/>
      <c r="AL244" s="12"/>
      <c r="AM244" s="12"/>
      <c r="AN244" s="12"/>
      <c r="AO244" s="12"/>
      <c r="AP244" s="12"/>
      <c r="AQ244" s="12"/>
      <c r="AR244" s="12"/>
      <c r="AS244" s="12"/>
      <c r="AT244" s="12"/>
      <c r="AU244" s="12"/>
      <c r="AV244" s="12"/>
      <c r="AW244" s="12"/>
      <c r="AX244" s="12"/>
      <c r="AY244" s="12"/>
      <c r="AZ244" s="12"/>
      <c r="BA244" s="12"/>
      <c r="BB244" s="12"/>
      <c r="BC244" s="12"/>
      <c r="BD244" s="12"/>
      <c r="BE244" s="12"/>
      <c r="BF244" s="12"/>
      <c r="BG244" s="12"/>
      <c r="BH244" s="12"/>
      <c r="BI244" s="12"/>
      <c r="BJ244" s="12"/>
      <c r="BK244" s="12"/>
      <c r="BL244" s="12"/>
      <c r="BM244" s="12"/>
      <c r="BN244" s="12"/>
      <c r="BO244" s="12"/>
      <c r="BP244" s="12"/>
      <c r="BQ244" s="12"/>
      <c r="BR244" s="12"/>
      <c r="BS244" s="12"/>
      <c r="BT244" s="12"/>
      <c r="BU244" s="12"/>
      <c r="BV244" s="12"/>
      <c r="BW244" s="12"/>
      <c r="BX244" s="12"/>
      <c r="BY244" s="12"/>
      <c r="BZ244" s="12"/>
      <c r="CA244" s="12"/>
      <c r="CB244" s="12"/>
      <c r="CC244" s="12"/>
      <c r="CD244" s="12"/>
      <c r="CE244" s="12"/>
      <c r="CF244" s="12"/>
      <c r="CG244" s="12"/>
      <c r="CH244" s="12"/>
      <c r="CI244" s="12"/>
      <c r="CJ244" s="12"/>
      <c r="CK244" s="12"/>
      <c r="CL244" s="12"/>
      <c r="CM244" s="12"/>
      <c r="CN244" s="12"/>
      <c r="CO244" s="12"/>
      <c r="CP244" s="12"/>
      <c r="CQ244" s="12"/>
      <c r="CR244" s="12"/>
      <c r="CS244" s="12"/>
      <c r="CT244" s="12"/>
      <c r="CU244" s="12"/>
      <c r="CV244" s="12"/>
      <c r="CW244" s="12"/>
      <c r="CX244" s="12"/>
      <c r="CY244" s="12"/>
      <c r="CZ244" s="12"/>
      <c r="DA244" s="12"/>
      <c r="DB244" s="12"/>
      <c r="DC244" s="12"/>
      <c r="DD244" s="12"/>
      <c r="DE244" s="12"/>
      <c r="DF244" s="12"/>
      <c r="DG244" s="12"/>
      <c r="DH244" s="12"/>
      <c r="DI244" s="12"/>
      <c r="DJ244" s="12"/>
      <c r="DK244" s="12"/>
      <c r="DL244" s="12"/>
      <c r="DM244" s="12"/>
      <c r="DN244" s="12"/>
      <c r="DO244" s="12"/>
      <c r="DP244" s="12"/>
      <c r="DQ244" s="12"/>
      <c r="DR244" s="12"/>
      <c r="DS244" s="12"/>
      <c r="DT244" s="12"/>
      <c r="DU244" s="12"/>
      <c r="DV244" s="12"/>
      <c r="DW244" s="12"/>
      <c r="DX244" s="12"/>
      <c r="DY244" s="12"/>
      <c r="DZ244" s="12"/>
      <c r="EA244" s="12"/>
      <c r="EB244" s="12"/>
      <c r="EC244" s="12"/>
      <c r="ED244" s="12"/>
      <c r="EE244" s="12"/>
      <c r="EF244" s="12"/>
      <c r="EG244" s="12"/>
      <c r="EH244" s="12"/>
      <c r="EI244" s="12"/>
      <c r="EJ244" s="12"/>
      <c r="EK244" s="12"/>
      <c r="EL244" s="12"/>
      <c r="EM244" s="12"/>
      <c r="EN244" s="12"/>
      <c r="EO244" s="12"/>
      <c r="EP244" s="12"/>
      <c r="EQ244" s="12"/>
      <c r="ER244" s="12"/>
      <c r="ES244" s="12"/>
      <c r="ET244" s="12"/>
      <c r="EU244" s="12"/>
      <c r="EV244" s="12"/>
      <c r="EW244" s="12"/>
      <c r="EX244" s="12"/>
      <c r="EY244" s="12"/>
      <c r="EZ244" s="12"/>
      <c r="FA244" s="12"/>
      <c r="FB244" s="12"/>
      <c r="FC244" s="12"/>
      <c r="FD244" s="12"/>
      <c r="FE244" s="12"/>
      <c r="FF244" s="12"/>
      <c r="FG244" s="12"/>
      <c r="FH244" s="12"/>
      <c r="FI244" s="12"/>
      <c r="FJ244" s="12"/>
      <c r="FK244" s="12"/>
      <c r="FL244" s="12"/>
      <c r="FM244" s="12"/>
      <c r="FN244" s="12"/>
      <c r="FO244" s="12"/>
      <c r="FP244" s="12"/>
      <c r="FQ244" s="12"/>
      <c r="FR244" s="12"/>
      <c r="FS244" s="12"/>
      <c r="FT244" s="12"/>
      <c r="FU244" s="12"/>
      <c r="FV244" s="12"/>
      <c r="FW244" s="12"/>
      <c r="FX244" s="12"/>
      <c r="FY244" s="12"/>
      <c r="FZ244" s="12"/>
      <c r="GA244" s="12"/>
      <c r="GB244" s="12"/>
      <c r="GC244" s="12"/>
      <c r="GD244" s="12"/>
      <c r="GE244" s="12"/>
      <c r="GF244" s="12"/>
      <c r="GG244" s="12"/>
      <c r="GH244" s="12"/>
      <c r="GI244" s="12"/>
      <c r="GJ244" s="12"/>
      <c r="GK244" s="12"/>
      <c r="GL244" s="12"/>
      <c r="GM244" s="12"/>
      <c r="GN244" s="12"/>
      <c r="GO244" s="12"/>
      <c r="GP244" s="12"/>
      <c r="GQ244" s="12"/>
      <c r="GR244" s="12"/>
      <c r="GS244" s="12"/>
      <c r="GT244" s="12"/>
      <c r="GU244" s="12"/>
      <c r="GV244" s="12"/>
      <c r="GW244" s="12"/>
      <c r="GX244" s="12"/>
      <c r="GY244" s="12"/>
      <c r="GZ244" s="12"/>
      <c r="HA244" s="12"/>
      <c r="HB244" s="12"/>
      <c r="HC244" s="12"/>
      <c r="HD244" s="12"/>
      <c r="HE244" s="12"/>
      <c r="HF244" s="12"/>
      <c r="HG244" s="12"/>
      <c r="HH244" s="12"/>
      <c r="HI244" s="12"/>
      <c r="HJ244" s="12"/>
      <c r="HK244" s="12"/>
      <c r="HL244" s="12"/>
      <c r="HM244" s="12"/>
      <c r="HN244" s="12"/>
      <c r="HO244" s="12"/>
      <c r="HP244" s="12"/>
      <c r="HQ244" s="12"/>
      <c r="HR244" s="12"/>
      <c r="HS244" s="12"/>
      <c r="HT244" s="12"/>
      <c r="HU244" s="12"/>
      <c r="HV244" s="12"/>
      <c r="HW244" s="12"/>
      <c r="HX244" s="12"/>
      <c r="HY244" s="12"/>
      <c r="HZ244" s="12"/>
      <c r="IA244" s="12"/>
      <c r="IB244" s="12"/>
      <c r="IC244" s="12"/>
      <c r="ID244" s="12"/>
      <c r="IE244" s="12"/>
      <c r="IF244" s="12"/>
      <c r="IG244" s="12"/>
      <c r="IH244" s="12"/>
      <c r="II244" s="12"/>
      <c r="IJ244" s="12"/>
      <c r="IK244" s="12"/>
      <c r="IL244" s="12"/>
      <c r="IM244" s="12"/>
      <c r="IN244" s="12"/>
      <c r="IO244" s="12"/>
      <c r="IP244" s="12"/>
      <c r="IQ244" s="12"/>
      <c r="IR244" s="12"/>
      <c r="IS244" s="12"/>
      <c r="IT244" s="12"/>
      <c r="IU244" s="12"/>
      <c r="IV244" s="12"/>
      <c r="IW244" s="12"/>
      <c r="IX244" s="12"/>
      <c r="IY244" s="12"/>
      <c r="IZ244" s="12"/>
      <c r="JA244" s="12"/>
      <c r="JB244" s="12"/>
      <c r="JC244" s="12"/>
      <c r="JD244" s="12"/>
      <c r="JE244" s="12"/>
      <c r="JF244" s="12"/>
      <c r="JG244" s="12"/>
      <c r="JH244" s="12"/>
      <c r="JI244" s="12"/>
      <c r="JJ244" s="12"/>
      <c r="JK244" s="12"/>
      <c r="JL244" s="12"/>
      <c r="JM244" s="12"/>
      <c r="JN244" s="12"/>
      <c r="JO244" s="12"/>
      <c r="JP244" s="12"/>
      <c r="JQ244" s="12"/>
      <c r="JR244" s="12"/>
      <c r="JS244" s="12"/>
      <c r="JT244" s="12"/>
      <c r="JU244" s="12"/>
      <c r="JV244" s="12"/>
      <c r="JW244" s="12"/>
      <c r="JX244" s="12"/>
      <c r="JY244" s="12"/>
      <c r="JZ244" s="12"/>
      <c r="KA244" s="12"/>
      <c r="KB244" s="12"/>
      <c r="KC244" s="12"/>
      <c r="KD244" s="12"/>
      <c r="KE244" s="12"/>
      <c r="KF244" s="12"/>
      <c r="KG244" s="12"/>
      <c r="KH244" s="12"/>
      <c r="KI244" s="12"/>
      <c r="KJ244" s="12"/>
      <c r="KK244" s="12"/>
      <c r="KL244" s="12"/>
      <c r="KM244" s="12"/>
      <c r="KN244" s="12"/>
      <c r="KO244" s="12"/>
      <c r="KP244" s="12"/>
      <c r="KQ244" s="12"/>
      <c r="KR244" s="12"/>
      <c r="KS244" s="12"/>
      <c r="KT244" s="12"/>
      <c r="KU244" s="12"/>
      <c r="KV244" s="12"/>
      <c r="KW244" s="12"/>
      <c r="KX244" s="12"/>
      <c r="KY244" s="12"/>
      <c r="KZ244" s="12"/>
      <c r="LA244" s="12"/>
      <c r="LB244" s="12"/>
      <c r="LC244" s="12"/>
      <c r="LD244" s="12"/>
      <c r="LE244" s="12"/>
      <c r="LF244" s="12"/>
      <c r="LG244" s="12"/>
      <c r="LH244" s="12"/>
      <c r="LI244" s="12"/>
      <c r="LJ244" s="12"/>
      <c r="LK244" s="12"/>
      <c r="LL244" s="12"/>
      <c r="LM244" s="12"/>
      <c r="LN244" s="12"/>
      <c r="LO244" s="12"/>
      <c r="LP244" s="12"/>
      <c r="LQ244" s="12"/>
      <c r="LR244" s="12"/>
      <c r="LS244" s="12"/>
      <c r="LT244" s="12"/>
      <c r="LU244" s="12"/>
      <c r="LV244" s="12"/>
      <c r="LW244" s="12"/>
      <c r="LX244" s="12"/>
      <c r="LY244" s="12"/>
      <c r="LZ244" s="12"/>
      <c r="MA244" s="12"/>
      <c r="MB244" s="12"/>
      <c r="MC244" s="12"/>
      <c r="MD244" s="12"/>
      <c r="ME244" s="12"/>
      <c r="MF244" s="12"/>
      <c r="MG244" s="12"/>
      <c r="MH244" s="12"/>
      <c r="MI244" s="12"/>
      <c r="MJ244" s="12"/>
      <c r="MK244" s="12"/>
      <c r="ML244" s="12"/>
      <c r="MM244" s="12"/>
      <c r="MN244" s="12"/>
      <c r="MO244" s="12"/>
      <c r="MP244" s="12"/>
      <c r="MQ244" s="12"/>
      <c r="MR244" s="12"/>
      <c r="MS244" s="12"/>
      <c r="MT244" s="12"/>
      <c r="MU244" s="12"/>
      <c r="MV244" s="12"/>
      <c r="MW244" s="12"/>
      <c r="MX244" s="12"/>
      <c r="MY244" s="12"/>
      <c r="MZ244" s="12"/>
      <c r="NA244" s="12"/>
      <c r="NB244" s="12"/>
      <c r="NC244" s="12"/>
      <c r="ND244" s="12"/>
      <c r="NE244" s="12"/>
      <c r="NF244" s="12"/>
      <c r="NG244" s="12"/>
      <c r="NH244" s="12"/>
      <c r="NI244" s="12"/>
      <c r="NJ244" s="12"/>
      <c r="NK244" s="12"/>
      <c r="NL244" s="12"/>
      <c r="NM244" s="12"/>
      <c r="NN244" s="12"/>
      <c r="NO244" s="12"/>
      <c r="NP244" s="12"/>
      <c r="NQ244" s="12"/>
      <c r="NR244" s="12"/>
      <c r="NS244" s="12"/>
      <c r="NT244" s="12"/>
      <c r="NU244" s="12"/>
      <c r="NV244" s="12"/>
      <c r="NW244" s="12"/>
      <c r="NX244" s="12"/>
      <c r="NY244" s="12"/>
      <c r="NZ244" s="12"/>
      <c r="OA244" s="12"/>
      <c r="OB244" s="12"/>
      <c r="OC244" s="12"/>
      <c r="OD244" s="12"/>
      <c r="OE244" s="12"/>
      <c r="OF244" s="12"/>
      <c r="OG244" s="12"/>
      <c r="OH244" s="12"/>
      <c r="OI244" s="12"/>
      <c r="OJ244" s="12"/>
      <c r="OK244" s="12"/>
      <c r="OL244" s="12"/>
      <c r="OM244" s="12"/>
      <c r="ON244" s="12"/>
      <c r="OO244" s="12"/>
      <c r="OP244" s="12"/>
      <c r="OQ244" s="12"/>
      <c r="OR244" s="12"/>
      <c r="OS244" s="12"/>
      <c r="OT244" s="12"/>
      <c r="OU244" s="12"/>
      <c r="OV244" s="12"/>
      <c r="OW244" s="12"/>
      <c r="OX244" s="12"/>
      <c r="OY244" s="12"/>
      <c r="OZ244" s="12"/>
      <c r="PA244" s="12"/>
      <c r="PB244" s="12"/>
      <c r="PC244" s="12"/>
      <c r="PD244" s="12"/>
      <c r="PE244" s="12"/>
      <c r="PF244" s="12"/>
      <c r="PG244" s="12"/>
      <c r="PH244" s="12"/>
      <c r="PI244" s="12"/>
      <c r="PJ244" s="12"/>
      <c r="PK244" s="12"/>
      <c r="PL244" s="12"/>
      <c r="PM244" s="12"/>
      <c r="PN244" s="12"/>
      <c r="PO244" s="12"/>
      <c r="PP244" s="12"/>
      <c r="PQ244" s="12"/>
      <c r="PR244" s="12"/>
      <c r="PS244" s="12"/>
      <c r="PT244" s="12"/>
      <c r="PU244" s="12"/>
      <c r="PV244" s="12"/>
      <c r="PW244" s="12"/>
      <c r="PX244" s="12"/>
      <c r="PY244" s="12"/>
      <c r="PZ244" s="12"/>
      <c r="QA244" s="12"/>
      <c r="QB244" s="12"/>
      <c r="QC244" s="12"/>
      <c r="QD244" s="12"/>
      <c r="QE244" s="12"/>
      <c r="QF244" s="12"/>
      <c r="QG244" s="12"/>
      <c r="QH244" s="12"/>
      <c r="QI244" s="12"/>
      <c r="QJ244" s="12"/>
      <c r="QK244" s="12"/>
      <c r="QL244" s="12"/>
      <c r="QM244" s="12"/>
      <c r="QN244" s="12"/>
      <c r="QO244" s="12"/>
      <c r="QP244" s="12"/>
      <c r="QQ244" s="12"/>
      <c r="QR244" s="12"/>
      <c r="QS244" s="12"/>
      <c r="QT244" s="12"/>
      <c r="QU244" s="12"/>
      <c r="QV244" s="12"/>
      <c r="QW244" s="12"/>
      <c r="QX244" s="12"/>
      <c r="QY244" s="12"/>
      <c r="QZ244" s="12"/>
      <c r="RA244" s="12"/>
      <c r="RB244" s="12"/>
      <c r="RC244" s="12"/>
      <c r="RD244" s="12"/>
      <c r="RE244" s="12"/>
      <c r="RF244" s="12"/>
      <c r="RG244" s="12"/>
      <c r="RH244" s="12"/>
      <c r="RI244" s="12"/>
      <c r="RJ244" s="12"/>
      <c r="RK244" s="12"/>
      <c r="RL244" s="12"/>
      <c r="RM244" s="12"/>
      <c r="RN244" s="12"/>
      <c r="RO244" s="12"/>
      <c r="RP244" s="12"/>
      <c r="RQ244" s="12"/>
      <c r="RR244" s="12"/>
      <c r="RS244" s="12"/>
      <c r="RT244" s="12"/>
      <c r="RU244" s="12"/>
      <c r="RV244" s="12"/>
      <c r="RW244" s="12"/>
      <c r="RX244" s="12"/>
      <c r="RY244" s="12"/>
      <c r="RZ244" s="12"/>
      <c r="SA244" s="12"/>
      <c r="SB244" s="12"/>
      <c r="SC244" s="12"/>
      <c r="SD244" s="12"/>
      <c r="SE244" s="12"/>
      <c r="SF244" s="12"/>
      <c r="SG244" s="12"/>
      <c r="SH244" s="12"/>
      <c r="SI244" s="12"/>
      <c r="SJ244" s="12"/>
      <c r="SK244" s="12"/>
      <c r="SL244" s="12"/>
      <c r="SM244" s="12"/>
      <c r="SN244" s="12"/>
      <c r="SO244" s="12"/>
      <c r="SP244" s="12"/>
      <c r="SQ244" s="12"/>
      <c r="SR244" s="12"/>
      <c r="SS244" s="12"/>
      <c r="ST244" s="12"/>
      <c r="SU244" s="12"/>
      <c r="SV244" s="12"/>
      <c r="SW244" s="12"/>
      <c r="SX244" s="12"/>
      <c r="SY244" s="12"/>
      <c r="SZ244" s="12"/>
      <c r="TA244" s="12"/>
      <c r="TB244" s="12"/>
      <c r="TC244" s="12"/>
      <c r="TD244" s="12"/>
      <c r="TE244" s="12"/>
      <c r="TF244" s="12"/>
      <c r="TG244" s="12"/>
      <c r="TH244" s="12"/>
      <c r="TI244" s="12"/>
      <c r="TJ244" s="12"/>
      <c r="TK244" s="12"/>
      <c r="TL244" s="12"/>
      <c r="TM244" s="12"/>
      <c r="TN244" s="12"/>
      <c r="TO244" s="12"/>
      <c r="TP244" s="12"/>
      <c r="TQ244" s="12"/>
      <c r="TR244" s="12"/>
      <c r="TS244" s="12"/>
      <c r="TT244" s="12"/>
      <c r="TU244" s="12"/>
      <c r="TV244" s="12"/>
      <c r="TW244" s="12"/>
      <c r="TX244" s="12"/>
      <c r="TY244" s="12"/>
      <c r="TZ244" s="12"/>
      <c r="UA244" s="12"/>
      <c r="UB244" s="12"/>
      <c r="UC244" s="12"/>
      <c r="UD244" s="12"/>
      <c r="UE244" s="12"/>
      <c r="UF244" s="12"/>
      <c r="UG244" s="12"/>
      <c r="UH244" s="12"/>
      <c r="UI244" s="12"/>
      <c r="UJ244" s="12"/>
      <c r="UK244" s="12"/>
      <c r="UL244" s="12"/>
      <c r="UM244" s="12"/>
      <c r="UN244" s="12"/>
      <c r="UO244" s="12"/>
      <c r="UP244" s="12"/>
      <c r="UQ244" s="12"/>
      <c r="UR244" s="12"/>
      <c r="US244" s="12"/>
      <c r="UT244" s="12"/>
      <c r="UU244" s="12"/>
      <c r="UV244" s="12"/>
      <c r="UW244" s="12"/>
      <c r="UX244" s="12"/>
      <c r="UY244" s="12"/>
      <c r="UZ244" s="12"/>
      <c r="VA244" s="12"/>
      <c r="VB244" s="12"/>
      <c r="VC244" s="12"/>
      <c r="VD244" s="12"/>
      <c r="VE244" s="12"/>
      <c r="VF244" s="12"/>
      <c r="VG244" s="12"/>
      <c r="VH244" s="12"/>
      <c r="VI244" s="12"/>
      <c r="VJ244" s="12"/>
      <c r="VK244" s="12"/>
      <c r="VL244" s="12"/>
      <c r="VM244" s="12"/>
      <c r="VN244" s="12"/>
      <c r="VO244" s="12"/>
      <c r="VP244" s="12"/>
      <c r="VQ244" s="12"/>
      <c r="VR244" s="12"/>
      <c r="VS244" s="12"/>
      <c r="VT244" s="12"/>
      <c r="VU244" s="12"/>
      <c r="VV244" s="12"/>
      <c r="VW244" s="12"/>
      <c r="VX244" s="12"/>
      <c r="VY244" s="12"/>
      <c r="VZ244" s="12"/>
      <c r="WA244" s="12"/>
      <c r="WB244" s="12"/>
      <c r="WC244" s="12"/>
      <c r="WD244" s="12"/>
      <c r="WE244" s="12"/>
      <c r="WF244" s="12"/>
      <c r="WG244" s="12"/>
      <c r="WH244" s="12"/>
      <c r="WI244" s="12"/>
      <c r="WJ244" s="12"/>
      <c r="WK244" s="12"/>
      <c r="WL244" s="12"/>
      <c r="WM244" s="12"/>
      <c r="WN244" s="12"/>
      <c r="WO244" s="12"/>
      <c r="WP244" s="12"/>
      <c r="WQ244" s="12"/>
      <c r="WR244" s="12"/>
      <c r="WS244" s="12"/>
      <c r="WT244" s="12"/>
      <c r="WU244" s="12"/>
      <c r="WV244" s="12"/>
      <c r="WW244" s="12"/>
      <c r="WX244" s="12"/>
      <c r="WY244" s="12"/>
      <c r="WZ244" s="12"/>
      <c r="XA244" s="12"/>
      <c r="XB244" s="12"/>
      <c r="XC244" s="12"/>
      <c r="XD244" s="12"/>
      <c r="XE244" s="12"/>
      <c r="XF244" s="12"/>
      <c r="XG244" s="12"/>
      <c r="XH244" s="12"/>
      <c r="XI244" s="12"/>
      <c r="XJ244" s="12"/>
      <c r="XK244" s="12"/>
      <c r="XL244" s="12"/>
      <c r="XM244" s="12"/>
      <c r="XN244" s="12"/>
      <c r="XO244" s="12"/>
      <c r="XP244" s="12"/>
      <c r="XQ244" s="12"/>
      <c r="XR244" s="12"/>
      <c r="XS244" s="12"/>
      <c r="XT244" s="12"/>
      <c r="XU244" s="12"/>
      <c r="XV244" s="12"/>
      <c r="XW244" s="12"/>
      <c r="XX244" s="12"/>
      <c r="XY244" s="12"/>
      <c r="XZ244" s="12"/>
      <c r="YA244" s="12"/>
      <c r="YB244" s="12"/>
      <c r="YC244" s="12"/>
      <c r="YD244" s="12"/>
      <c r="YE244" s="12"/>
      <c r="YF244" s="12"/>
      <c r="YG244" s="12"/>
      <c r="YH244" s="12"/>
      <c r="YI244" s="12"/>
      <c r="YJ244" s="12"/>
      <c r="YK244" s="12"/>
      <c r="YL244" s="12"/>
      <c r="YM244" s="12"/>
      <c r="YN244" s="12"/>
      <c r="YO244" s="12"/>
      <c r="YP244" s="12"/>
      <c r="YQ244" s="12"/>
      <c r="YR244" s="12"/>
      <c r="YS244" s="12"/>
      <c r="YT244" s="12"/>
      <c r="YU244" s="12"/>
      <c r="YV244" s="12"/>
      <c r="YW244" s="12"/>
      <c r="YX244" s="12"/>
      <c r="YY244" s="12"/>
      <c r="YZ244" s="12"/>
      <c r="ZA244" s="12"/>
      <c r="ZB244" s="12"/>
      <c r="ZC244" s="12"/>
      <c r="ZD244" s="12"/>
      <c r="ZE244" s="12"/>
      <c r="ZF244" s="12"/>
      <c r="ZG244" s="12"/>
      <c r="ZH244" s="12"/>
      <c r="ZI244" s="12"/>
      <c r="ZJ244" s="12"/>
      <c r="ZK244" s="12"/>
      <c r="ZL244" s="12"/>
      <c r="ZM244" s="12"/>
      <c r="ZN244" s="12"/>
      <c r="ZO244" s="12"/>
      <c r="ZP244" s="12"/>
      <c r="ZQ244" s="12"/>
      <c r="ZR244" s="12"/>
      <c r="ZS244" s="12"/>
      <c r="ZT244" s="12"/>
      <c r="ZU244" s="12"/>
      <c r="ZV244" s="12"/>
      <c r="ZW244" s="12"/>
      <c r="ZX244" s="12"/>
      <c r="ZY244" s="12"/>
      <c r="ZZ244" s="12"/>
      <c r="AAA244" s="12"/>
      <c r="AAB244" s="12"/>
      <c r="AAC244" s="12"/>
      <c r="AAD244" s="12"/>
      <c r="AAE244" s="12"/>
      <c r="AAF244" s="12"/>
      <c r="AAG244" s="12"/>
      <c r="AAH244" s="12"/>
      <c r="AAI244" s="12"/>
      <c r="AAJ244" s="12"/>
      <c r="AAK244" s="12"/>
      <c r="AAL244" s="12"/>
      <c r="AAM244" s="12"/>
      <c r="AAN244" s="12"/>
      <c r="AAO244" s="12"/>
      <c r="AAP244" s="12"/>
      <c r="AAQ244" s="12"/>
      <c r="AAR244" s="12"/>
      <c r="AAS244" s="12"/>
      <c r="AAT244" s="12"/>
      <c r="AAU244" s="12"/>
      <c r="AAV244" s="12"/>
      <c r="AAW244" s="12"/>
      <c r="AAX244" s="12"/>
      <c r="AAY244" s="12"/>
      <c r="AAZ244" s="12"/>
      <c r="ABA244" s="12"/>
      <c r="ABB244" s="12"/>
      <c r="ABC244" s="12"/>
      <c r="ABD244" s="12"/>
      <c r="ABE244" s="12"/>
      <c r="ABF244" s="12"/>
      <c r="ABG244" s="12"/>
      <c r="ABH244" s="12"/>
      <c r="ABI244" s="12"/>
      <c r="ABJ244" s="12"/>
      <c r="ABK244" s="12"/>
      <c r="ABL244" s="12"/>
      <c r="ABM244" s="12"/>
      <c r="ABN244" s="12"/>
      <c r="ABO244" s="12"/>
      <c r="ABP244" s="12"/>
      <c r="ABQ244" s="12"/>
      <c r="ABR244" s="12"/>
      <c r="ABS244" s="12"/>
      <c r="ABT244" s="12"/>
      <c r="ABU244" s="12"/>
      <c r="ABV244" s="12"/>
      <c r="ABW244" s="12"/>
      <c r="ABX244" s="12"/>
      <c r="ABY244" s="12"/>
      <c r="ABZ244" s="12"/>
      <c r="ACA244" s="12"/>
      <c r="ACB244" s="12"/>
      <c r="ACC244" s="12"/>
      <c r="ACD244" s="12"/>
      <c r="ACE244" s="12"/>
      <c r="ACF244" s="12"/>
      <c r="ACG244" s="12"/>
      <c r="ACH244" s="12"/>
      <c r="ACI244" s="12"/>
      <c r="ACJ244" s="12"/>
      <c r="ACK244" s="12"/>
      <c r="ACL244" s="12"/>
      <c r="ACM244" s="12"/>
      <c r="ACN244" s="12"/>
      <c r="ACO244" s="12"/>
      <c r="ACP244" s="12"/>
      <c r="ACQ244" s="12"/>
      <c r="ACR244" s="12"/>
      <c r="ACS244" s="12"/>
      <c r="ACT244" s="12"/>
      <c r="ACU244" s="12"/>
      <c r="ACV244" s="12"/>
      <c r="ACW244" s="12"/>
      <c r="ACX244" s="12"/>
      <c r="ACY244" s="12"/>
      <c r="ACZ244" s="12"/>
      <c r="ADA244" s="12"/>
      <c r="ADB244" s="12"/>
      <c r="ADC244" s="12"/>
      <c r="ADD244" s="12"/>
      <c r="ADE244" s="12"/>
      <c r="ADF244" s="12"/>
      <c r="ADG244" s="12"/>
      <c r="ADH244" s="12"/>
      <c r="ADI244" s="12"/>
      <c r="ADJ244" s="12"/>
      <c r="ADK244" s="12"/>
      <c r="ADL244" s="12"/>
      <c r="ADM244" s="12"/>
      <c r="ADN244" s="12"/>
      <c r="ADO244" s="12"/>
      <c r="ADP244" s="12"/>
      <c r="ADQ244" s="12"/>
      <c r="ADR244" s="12"/>
      <c r="ADS244" s="12"/>
      <c r="ADT244" s="12"/>
      <c r="ADU244" s="12"/>
      <c r="ADV244" s="12"/>
      <c r="ADW244" s="12"/>
      <c r="ADX244" s="12"/>
      <c r="ADY244" s="12"/>
      <c r="ADZ244" s="12"/>
      <c r="AEA244" s="12"/>
      <c r="AEB244" s="12"/>
      <c r="AEC244" s="12"/>
      <c r="AED244" s="12"/>
      <c r="AEE244" s="12"/>
      <c r="AEF244" s="12"/>
      <c r="AEG244" s="12"/>
      <c r="AEH244" s="12"/>
      <c r="AEI244" s="12"/>
      <c r="AEJ244" s="12"/>
      <c r="AEK244" s="12"/>
      <c r="AEL244" s="12"/>
      <c r="AEM244" s="12"/>
      <c r="AEN244" s="12"/>
      <c r="AEO244" s="12"/>
      <c r="AEP244" s="12"/>
      <c r="AEQ244" s="12"/>
      <c r="AER244" s="12"/>
      <c r="AES244" s="12"/>
      <c r="AET244" s="12"/>
      <c r="AEU244" s="12"/>
      <c r="AEV244" s="12"/>
      <c r="AEW244" s="12"/>
      <c r="AEX244" s="12"/>
      <c r="AEY244" s="12"/>
      <c r="AEZ244" s="12"/>
      <c r="AFA244" s="12"/>
      <c r="AFB244" s="12"/>
      <c r="AFC244" s="12"/>
      <c r="AFD244" s="12"/>
      <c r="AFE244" s="12"/>
      <c r="AFF244" s="12"/>
      <c r="AFG244" s="12"/>
      <c r="AFH244" s="12"/>
      <c r="AFI244" s="12"/>
      <c r="AFJ244" s="12"/>
      <c r="AFK244" s="12"/>
      <c r="AFL244" s="12"/>
      <c r="AFM244" s="12"/>
      <c r="AFN244" s="12"/>
      <c r="AFO244" s="12"/>
      <c r="AFP244" s="12"/>
      <c r="AFQ244" s="12"/>
      <c r="AFR244" s="12"/>
      <c r="AFS244" s="12"/>
      <c r="AFT244" s="12"/>
      <c r="AFU244" s="12"/>
      <c r="AFV244" s="12"/>
      <c r="AFW244" s="12"/>
      <c r="AFX244" s="12"/>
      <c r="AFY244" s="12"/>
      <c r="AFZ244" s="12"/>
      <c r="AGA244" s="12"/>
      <c r="AGB244" s="12"/>
      <c r="AGC244" s="12"/>
      <c r="AGD244" s="12"/>
      <c r="AGE244" s="12"/>
      <c r="AGF244" s="12"/>
      <c r="AGG244" s="12"/>
      <c r="AGH244" s="12"/>
      <c r="AGI244" s="12"/>
      <c r="AGJ244" s="12"/>
      <c r="AGK244" s="12"/>
      <c r="AGL244" s="12"/>
      <c r="AGM244" s="12"/>
      <c r="AGN244" s="12"/>
      <c r="AGO244" s="12"/>
      <c r="AGP244" s="12"/>
      <c r="AGQ244" s="12"/>
      <c r="AGR244" s="12"/>
      <c r="AGS244" s="12"/>
      <c r="AGT244" s="12"/>
      <c r="AGU244" s="12"/>
      <c r="AGV244" s="12"/>
      <c r="AGW244" s="12"/>
      <c r="AGX244" s="12"/>
      <c r="AGY244" s="12"/>
      <c r="AGZ244" s="12"/>
      <c r="AHA244" s="12"/>
      <c r="AHB244" s="12"/>
      <c r="AHC244" s="12"/>
      <c r="AHD244" s="12"/>
      <c r="AHE244" s="12"/>
      <c r="AHF244" s="12"/>
      <c r="AHG244" s="12"/>
      <c r="AHH244" s="12"/>
      <c r="AHI244" s="12"/>
      <c r="AHJ244" s="12"/>
      <c r="AHK244" s="12"/>
      <c r="AHL244" s="12"/>
      <c r="AHM244" s="12"/>
      <c r="AHN244" s="12"/>
      <c r="AHO244" s="12"/>
      <c r="AHP244" s="12"/>
      <c r="AHQ244" s="12"/>
      <c r="AHR244" s="12"/>
      <c r="AHS244" s="12"/>
      <c r="AHT244" s="12"/>
      <c r="AHU244" s="12"/>
      <c r="AHV244" s="12"/>
      <c r="AHW244" s="12"/>
      <c r="AHX244" s="12"/>
      <c r="AHY244" s="12"/>
      <c r="AHZ244" s="12"/>
      <c r="AIA244" s="12"/>
      <c r="AIB244" s="12"/>
      <c r="AIC244" s="12"/>
      <c r="AID244" s="12"/>
      <c r="AIE244" s="12"/>
      <c r="AIF244" s="12"/>
      <c r="AIG244" s="12"/>
      <c r="AIH244" s="12"/>
      <c r="AII244" s="12"/>
      <c r="AIJ244" s="12"/>
      <c r="AIK244" s="12"/>
      <c r="AIL244" s="12"/>
      <c r="AIM244" s="12"/>
      <c r="AIN244" s="12"/>
      <c r="AIO244" s="12"/>
      <c r="AIP244" s="12"/>
      <c r="AIQ244" s="12"/>
      <c r="AIR244" s="12"/>
      <c r="AIS244" s="12"/>
      <c r="AIT244" s="12"/>
      <c r="AIU244" s="12"/>
      <c r="AIV244" s="12"/>
      <c r="AIW244" s="12"/>
      <c r="AIX244" s="12"/>
      <c r="AIY244" s="12"/>
      <c r="AIZ244" s="12"/>
      <c r="AJA244" s="12"/>
      <c r="AJB244" s="12"/>
      <c r="AJC244" s="12"/>
      <c r="AJD244" s="12"/>
      <c r="AJE244" s="12"/>
      <c r="AJF244" s="12"/>
      <c r="AJG244" s="12"/>
      <c r="AJH244" s="12"/>
      <c r="AJI244" s="12"/>
      <c r="AJJ244" s="12"/>
      <c r="AJK244" s="12"/>
      <c r="AJL244" s="12"/>
      <c r="AJM244" s="12"/>
      <c r="AJN244" s="12"/>
      <c r="AJO244" s="12"/>
      <c r="AJP244" s="12"/>
      <c r="AJQ244" s="12"/>
      <c r="AJR244" s="12"/>
      <c r="AJS244" s="12"/>
      <c r="AJT244" s="12"/>
      <c r="AJU244" s="12"/>
      <c r="AJV244" s="12"/>
      <c r="AJW244" s="12"/>
      <c r="AJX244" s="12"/>
      <c r="AJY244" s="12"/>
      <c r="AJZ244" s="12"/>
      <c r="AKA244" s="12"/>
      <c r="AKB244" s="12"/>
      <c r="AKC244" s="12"/>
      <c r="AKD244" s="12"/>
      <c r="AKE244" s="12"/>
      <c r="AKF244" s="12"/>
      <c r="AKG244" s="12"/>
      <c r="AKH244" s="12"/>
      <c r="AKI244" s="12"/>
      <c r="AKJ244" s="12"/>
      <c r="AKK244" s="12"/>
      <c r="AKL244" s="12"/>
      <c r="AKM244" s="12"/>
      <c r="AKN244" s="12"/>
      <c r="AKO244" s="12"/>
      <c r="AKP244" s="12"/>
      <c r="AKQ244" s="12"/>
      <c r="AKR244" s="12"/>
      <c r="AKS244" s="12"/>
      <c r="AKT244" s="12"/>
      <c r="AKU244" s="12"/>
      <c r="AKV244" s="12"/>
      <c r="AKW244" s="12"/>
      <c r="AKX244" s="12"/>
      <c r="AKY244" s="12"/>
      <c r="AKZ244" s="12"/>
      <c r="ALA244" s="12"/>
      <c r="ALB244" s="12"/>
      <c r="ALC244" s="12"/>
      <c r="ALD244" s="12"/>
      <c r="ALE244" s="12"/>
      <c r="ALF244" s="12"/>
      <c r="ALG244" s="12"/>
      <c r="ALH244" s="12"/>
      <c r="ALI244" s="12"/>
      <c r="ALJ244" s="12"/>
      <c r="ALK244" s="12"/>
      <c r="ALL244" s="12"/>
      <c r="ALM244" s="12"/>
      <c r="ALN244" s="12"/>
      <c r="ALO244" s="12"/>
      <c r="ALP244" s="12"/>
      <c r="ALQ244" s="12"/>
      <c r="ALR244" s="12"/>
      <c r="ALS244" s="12"/>
      <c r="ALT244" s="12"/>
      <c r="ALU244" s="12"/>
      <c r="ALV244" s="12"/>
      <c r="ALW244" s="12"/>
      <c r="ALX244" s="12"/>
      <c r="ALY244" s="12"/>
      <c r="ALZ244" s="12"/>
      <c r="AMA244" s="12"/>
      <c r="AMB244" s="12"/>
      <c r="AMC244" s="12"/>
      <c r="AMD244" s="12"/>
      <c r="AME244" s="12"/>
      <c r="AMF244" s="12"/>
      <c r="AMG244" s="12"/>
      <c r="AMH244" s="12"/>
      <c r="AMI244" s="12"/>
    </row>
    <row r="245" spans="1:1023" s="13" customFormat="1" ht="38.25" x14ac:dyDescent="0.2">
      <c r="A245" s="12"/>
      <c r="B245" s="93">
        <v>87469</v>
      </c>
      <c r="C245" s="72" t="s">
        <v>167</v>
      </c>
      <c r="D245" s="148" t="s">
        <v>348</v>
      </c>
      <c r="E245" s="172" t="s">
        <v>352</v>
      </c>
      <c r="F245" s="37">
        <v>315.16000000000003</v>
      </c>
      <c r="G245" s="205" t="s">
        <v>138</v>
      </c>
      <c r="H245" s="37">
        <v>72.62</v>
      </c>
      <c r="I245" s="279">
        <v>33.979999999999997</v>
      </c>
      <c r="J245" s="6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c r="AH245" s="12"/>
      <c r="AI245" s="12"/>
      <c r="AJ245" s="12"/>
      <c r="AK245" s="12"/>
      <c r="AL245" s="12"/>
      <c r="AM245" s="12"/>
      <c r="AN245" s="12"/>
      <c r="AO245" s="12"/>
      <c r="AP245" s="12"/>
      <c r="AQ245" s="12"/>
      <c r="AR245" s="12"/>
      <c r="AS245" s="12"/>
      <c r="AT245" s="12"/>
      <c r="AU245" s="12"/>
      <c r="AV245" s="12"/>
      <c r="AW245" s="12"/>
      <c r="AX245" s="12"/>
      <c r="AY245" s="12"/>
      <c r="AZ245" s="12"/>
      <c r="BA245" s="12"/>
      <c r="BB245" s="12"/>
      <c r="BC245" s="12"/>
      <c r="BD245" s="12"/>
      <c r="BE245" s="12"/>
      <c r="BF245" s="12"/>
      <c r="BG245" s="12"/>
      <c r="BH245" s="12"/>
      <c r="BI245" s="12"/>
      <c r="BJ245" s="12"/>
      <c r="BK245" s="12"/>
      <c r="BL245" s="12"/>
      <c r="BM245" s="12"/>
      <c r="BN245" s="12"/>
      <c r="BO245" s="12"/>
      <c r="BP245" s="12"/>
      <c r="BQ245" s="12"/>
      <c r="BR245" s="12"/>
      <c r="BS245" s="12"/>
      <c r="BT245" s="12"/>
      <c r="BU245" s="12"/>
      <c r="BV245" s="12"/>
      <c r="BW245" s="12"/>
      <c r="BX245" s="12"/>
      <c r="BY245" s="12"/>
      <c r="BZ245" s="12"/>
      <c r="CA245" s="12"/>
      <c r="CB245" s="12"/>
      <c r="CC245" s="12"/>
      <c r="CD245" s="12"/>
      <c r="CE245" s="12"/>
      <c r="CF245" s="12"/>
      <c r="CG245" s="12"/>
      <c r="CH245" s="12"/>
      <c r="CI245" s="12"/>
      <c r="CJ245" s="12"/>
      <c r="CK245" s="12"/>
      <c r="CL245" s="12"/>
      <c r="CM245" s="12"/>
      <c r="CN245" s="12"/>
      <c r="CO245" s="12"/>
      <c r="CP245" s="12"/>
      <c r="CQ245" s="12"/>
      <c r="CR245" s="12"/>
      <c r="CS245" s="12"/>
      <c r="CT245" s="12"/>
      <c r="CU245" s="12"/>
      <c r="CV245" s="12"/>
      <c r="CW245" s="12"/>
      <c r="CX245" s="12"/>
      <c r="CY245" s="12"/>
      <c r="CZ245" s="12"/>
      <c r="DA245" s="12"/>
      <c r="DB245" s="12"/>
      <c r="DC245" s="12"/>
      <c r="DD245" s="12"/>
      <c r="DE245" s="12"/>
      <c r="DF245" s="12"/>
      <c r="DG245" s="12"/>
      <c r="DH245" s="12"/>
      <c r="DI245" s="12"/>
      <c r="DJ245" s="12"/>
      <c r="DK245" s="12"/>
      <c r="DL245" s="12"/>
      <c r="DM245" s="12"/>
      <c r="DN245" s="12"/>
      <c r="DO245" s="12"/>
      <c r="DP245" s="12"/>
      <c r="DQ245" s="12"/>
      <c r="DR245" s="12"/>
      <c r="DS245" s="12"/>
      <c r="DT245" s="12"/>
      <c r="DU245" s="12"/>
      <c r="DV245" s="12"/>
      <c r="DW245" s="12"/>
      <c r="DX245" s="12"/>
      <c r="DY245" s="12"/>
      <c r="DZ245" s="12"/>
      <c r="EA245" s="12"/>
      <c r="EB245" s="12"/>
      <c r="EC245" s="12"/>
      <c r="ED245" s="12"/>
      <c r="EE245" s="12"/>
      <c r="EF245" s="12"/>
      <c r="EG245" s="12"/>
      <c r="EH245" s="12"/>
      <c r="EI245" s="12"/>
      <c r="EJ245" s="12"/>
      <c r="EK245" s="12"/>
      <c r="EL245" s="12"/>
      <c r="EM245" s="12"/>
      <c r="EN245" s="12"/>
      <c r="EO245" s="12"/>
      <c r="EP245" s="12"/>
      <c r="EQ245" s="12"/>
      <c r="ER245" s="12"/>
      <c r="ES245" s="12"/>
      <c r="ET245" s="12"/>
      <c r="EU245" s="12"/>
      <c r="EV245" s="12"/>
      <c r="EW245" s="12"/>
      <c r="EX245" s="12"/>
      <c r="EY245" s="12"/>
      <c r="EZ245" s="12"/>
      <c r="FA245" s="12"/>
      <c r="FB245" s="12"/>
      <c r="FC245" s="12"/>
      <c r="FD245" s="12"/>
      <c r="FE245" s="12"/>
      <c r="FF245" s="12"/>
      <c r="FG245" s="12"/>
      <c r="FH245" s="12"/>
      <c r="FI245" s="12"/>
      <c r="FJ245" s="12"/>
      <c r="FK245" s="12"/>
      <c r="FL245" s="12"/>
      <c r="FM245" s="12"/>
      <c r="FN245" s="12"/>
      <c r="FO245" s="12"/>
      <c r="FP245" s="12"/>
      <c r="FQ245" s="12"/>
      <c r="FR245" s="12"/>
      <c r="FS245" s="12"/>
      <c r="FT245" s="12"/>
      <c r="FU245" s="12"/>
      <c r="FV245" s="12"/>
      <c r="FW245" s="12"/>
      <c r="FX245" s="12"/>
      <c r="FY245" s="12"/>
      <c r="FZ245" s="12"/>
      <c r="GA245" s="12"/>
      <c r="GB245" s="12"/>
      <c r="GC245" s="12"/>
      <c r="GD245" s="12"/>
      <c r="GE245" s="12"/>
      <c r="GF245" s="12"/>
      <c r="GG245" s="12"/>
      <c r="GH245" s="12"/>
      <c r="GI245" s="12"/>
      <c r="GJ245" s="12"/>
      <c r="GK245" s="12"/>
      <c r="GL245" s="12"/>
      <c r="GM245" s="12"/>
      <c r="GN245" s="12"/>
      <c r="GO245" s="12"/>
      <c r="GP245" s="12"/>
      <c r="GQ245" s="12"/>
      <c r="GR245" s="12"/>
      <c r="GS245" s="12"/>
      <c r="GT245" s="12"/>
      <c r="GU245" s="12"/>
      <c r="GV245" s="12"/>
      <c r="GW245" s="12"/>
      <c r="GX245" s="12"/>
      <c r="GY245" s="12"/>
      <c r="GZ245" s="12"/>
      <c r="HA245" s="12"/>
      <c r="HB245" s="12"/>
      <c r="HC245" s="12"/>
      <c r="HD245" s="12"/>
      <c r="HE245" s="12"/>
      <c r="HF245" s="12"/>
      <c r="HG245" s="12"/>
      <c r="HH245" s="12"/>
      <c r="HI245" s="12"/>
      <c r="HJ245" s="12"/>
      <c r="HK245" s="12"/>
      <c r="HL245" s="12"/>
      <c r="HM245" s="12"/>
      <c r="HN245" s="12"/>
      <c r="HO245" s="12"/>
      <c r="HP245" s="12"/>
      <c r="HQ245" s="12"/>
      <c r="HR245" s="12"/>
      <c r="HS245" s="12"/>
      <c r="HT245" s="12"/>
      <c r="HU245" s="12"/>
      <c r="HV245" s="12"/>
      <c r="HW245" s="12"/>
      <c r="HX245" s="12"/>
      <c r="HY245" s="12"/>
      <c r="HZ245" s="12"/>
      <c r="IA245" s="12"/>
      <c r="IB245" s="12"/>
      <c r="IC245" s="12"/>
      <c r="ID245" s="12"/>
      <c r="IE245" s="12"/>
      <c r="IF245" s="12"/>
      <c r="IG245" s="12"/>
      <c r="IH245" s="12"/>
      <c r="II245" s="12"/>
      <c r="IJ245" s="12"/>
      <c r="IK245" s="12"/>
      <c r="IL245" s="12"/>
      <c r="IM245" s="12"/>
      <c r="IN245" s="12"/>
      <c r="IO245" s="12"/>
      <c r="IP245" s="12"/>
      <c r="IQ245" s="12"/>
      <c r="IR245" s="12"/>
      <c r="IS245" s="12"/>
      <c r="IT245" s="12"/>
      <c r="IU245" s="12"/>
      <c r="IV245" s="12"/>
      <c r="IW245" s="12"/>
      <c r="IX245" s="12"/>
      <c r="IY245" s="12"/>
      <c r="IZ245" s="12"/>
      <c r="JA245" s="12"/>
      <c r="JB245" s="12"/>
      <c r="JC245" s="12"/>
      <c r="JD245" s="12"/>
      <c r="JE245" s="12"/>
      <c r="JF245" s="12"/>
      <c r="JG245" s="12"/>
      <c r="JH245" s="12"/>
      <c r="JI245" s="12"/>
      <c r="JJ245" s="12"/>
      <c r="JK245" s="12"/>
      <c r="JL245" s="12"/>
      <c r="JM245" s="12"/>
      <c r="JN245" s="12"/>
      <c r="JO245" s="12"/>
      <c r="JP245" s="12"/>
      <c r="JQ245" s="12"/>
      <c r="JR245" s="12"/>
      <c r="JS245" s="12"/>
      <c r="JT245" s="12"/>
      <c r="JU245" s="12"/>
      <c r="JV245" s="12"/>
      <c r="JW245" s="12"/>
      <c r="JX245" s="12"/>
      <c r="JY245" s="12"/>
      <c r="JZ245" s="12"/>
      <c r="KA245" s="12"/>
      <c r="KB245" s="12"/>
      <c r="KC245" s="12"/>
      <c r="KD245" s="12"/>
      <c r="KE245" s="12"/>
      <c r="KF245" s="12"/>
      <c r="KG245" s="12"/>
      <c r="KH245" s="12"/>
      <c r="KI245" s="12"/>
      <c r="KJ245" s="12"/>
      <c r="KK245" s="12"/>
      <c r="KL245" s="12"/>
      <c r="KM245" s="12"/>
      <c r="KN245" s="12"/>
      <c r="KO245" s="12"/>
      <c r="KP245" s="12"/>
      <c r="KQ245" s="12"/>
      <c r="KR245" s="12"/>
      <c r="KS245" s="12"/>
      <c r="KT245" s="12"/>
      <c r="KU245" s="12"/>
      <c r="KV245" s="12"/>
      <c r="KW245" s="12"/>
      <c r="KX245" s="12"/>
      <c r="KY245" s="12"/>
      <c r="KZ245" s="12"/>
      <c r="LA245" s="12"/>
      <c r="LB245" s="12"/>
      <c r="LC245" s="12"/>
      <c r="LD245" s="12"/>
      <c r="LE245" s="12"/>
      <c r="LF245" s="12"/>
      <c r="LG245" s="12"/>
      <c r="LH245" s="12"/>
      <c r="LI245" s="12"/>
      <c r="LJ245" s="12"/>
      <c r="LK245" s="12"/>
      <c r="LL245" s="12"/>
      <c r="LM245" s="12"/>
      <c r="LN245" s="12"/>
      <c r="LO245" s="12"/>
      <c r="LP245" s="12"/>
      <c r="LQ245" s="12"/>
      <c r="LR245" s="12"/>
      <c r="LS245" s="12"/>
      <c r="LT245" s="12"/>
      <c r="LU245" s="12"/>
      <c r="LV245" s="12"/>
      <c r="LW245" s="12"/>
      <c r="LX245" s="12"/>
      <c r="LY245" s="12"/>
      <c r="LZ245" s="12"/>
      <c r="MA245" s="12"/>
      <c r="MB245" s="12"/>
      <c r="MC245" s="12"/>
      <c r="MD245" s="12"/>
      <c r="ME245" s="12"/>
      <c r="MF245" s="12"/>
      <c r="MG245" s="12"/>
      <c r="MH245" s="12"/>
      <c r="MI245" s="12"/>
      <c r="MJ245" s="12"/>
      <c r="MK245" s="12"/>
      <c r="ML245" s="12"/>
      <c r="MM245" s="12"/>
      <c r="MN245" s="12"/>
      <c r="MO245" s="12"/>
      <c r="MP245" s="12"/>
      <c r="MQ245" s="12"/>
      <c r="MR245" s="12"/>
      <c r="MS245" s="12"/>
      <c r="MT245" s="12"/>
      <c r="MU245" s="12"/>
      <c r="MV245" s="12"/>
      <c r="MW245" s="12"/>
      <c r="MX245" s="12"/>
      <c r="MY245" s="12"/>
      <c r="MZ245" s="12"/>
      <c r="NA245" s="12"/>
      <c r="NB245" s="12"/>
      <c r="NC245" s="12"/>
      <c r="ND245" s="12"/>
      <c r="NE245" s="12"/>
      <c r="NF245" s="12"/>
      <c r="NG245" s="12"/>
      <c r="NH245" s="12"/>
      <c r="NI245" s="12"/>
      <c r="NJ245" s="12"/>
      <c r="NK245" s="12"/>
      <c r="NL245" s="12"/>
      <c r="NM245" s="12"/>
      <c r="NN245" s="12"/>
      <c r="NO245" s="12"/>
      <c r="NP245" s="12"/>
      <c r="NQ245" s="12"/>
      <c r="NR245" s="12"/>
      <c r="NS245" s="12"/>
      <c r="NT245" s="12"/>
      <c r="NU245" s="12"/>
      <c r="NV245" s="12"/>
      <c r="NW245" s="12"/>
      <c r="NX245" s="12"/>
      <c r="NY245" s="12"/>
      <c r="NZ245" s="12"/>
      <c r="OA245" s="12"/>
      <c r="OB245" s="12"/>
      <c r="OC245" s="12"/>
      <c r="OD245" s="12"/>
      <c r="OE245" s="12"/>
      <c r="OF245" s="12"/>
      <c r="OG245" s="12"/>
      <c r="OH245" s="12"/>
      <c r="OI245" s="12"/>
      <c r="OJ245" s="12"/>
      <c r="OK245" s="12"/>
      <c r="OL245" s="12"/>
      <c r="OM245" s="12"/>
      <c r="ON245" s="12"/>
      <c r="OO245" s="12"/>
      <c r="OP245" s="12"/>
      <c r="OQ245" s="12"/>
      <c r="OR245" s="12"/>
      <c r="OS245" s="12"/>
      <c r="OT245" s="12"/>
      <c r="OU245" s="12"/>
      <c r="OV245" s="12"/>
      <c r="OW245" s="12"/>
      <c r="OX245" s="12"/>
      <c r="OY245" s="12"/>
      <c r="OZ245" s="12"/>
      <c r="PA245" s="12"/>
      <c r="PB245" s="12"/>
      <c r="PC245" s="12"/>
      <c r="PD245" s="12"/>
      <c r="PE245" s="12"/>
      <c r="PF245" s="12"/>
      <c r="PG245" s="12"/>
      <c r="PH245" s="12"/>
      <c r="PI245" s="12"/>
      <c r="PJ245" s="12"/>
      <c r="PK245" s="12"/>
      <c r="PL245" s="12"/>
      <c r="PM245" s="12"/>
      <c r="PN245" s="12"/>
      <c r="PO245" s="12"/>
      <c r="PP245" s="12"/>
      <c r="PQ245" s="12"/>
      <c r="PR245" s="12"/>
      <c r="PS245" s="12"/>
      <c r="PT245" s="12"/>
      <c r="PU245" s="12"/>
      <c r="PV245" s="12"/>
      <c r="PW245" s="12"/>
      <c r="PX245" s="12"/>
      <c r="PY245" s="12"/>
      <c r="PZ245" s="12"/>
      <c r="QA245" s="12"/>
      <c r="QB245" s="12"/>
      <c r="QC245" s="12"/>
      <c r="QD245" s="12"/>
      <c r="QE245" s="12"/>
      <c r="QF245" s="12"/>
      <c r="QG245" s="12"/>
      <c r="QH245" s="12"/>
      <c r="QI245" s="12"/>
      <c r="QJ245" s="12"/>
      <c r="QK245" s="12"/>
      <c r="QL245" s="12"/>
      <c r="QM245" s="12"/>
      <c r="QN245" s="12"/>
      <c r="QO245" s="12"/>
      <c r="QP245" s="12"/>
      <c r="QQ245" s="12"/>
      <c r="QR245" s="12"/>
      <c r="QS245" s="12"/>
      <c r="QT245" s="12"/>
      <c r="QU245" s="12"/>
      <c r="QV245" s="12"/>
      <c r="QW245" s="12"/>
      <c r="QX245" s="12"/>
      <c r="QY245" s="12"/>
      <c r="QZ245" s="12"/>
      <c r="RA245" s="12"/>
      <c r="RB245" s="12"/>
      <c r="RC245" s="12"/>
      <c r="RD245" s="12"/>
      <c r="RE245" s="12"/>
      <c r="RF245" s="12"/>
      <c r="RG245" s="12"/>
      <c r="RH245" s="12"/>
      <c r="RI245" s="12"/>
      <c r="RJ245" s="12"/>
      <c r="RK245" s="12"/>
      <c r="RL245" s="12"/>
      <c r="RM245" s="12"/>
      <c r="RN245" s="12"/>
      <c r="RO245" s="12"/>
      <c r="RP245" s="12"/>
      <c r="RQ245" s="12"/>
      <c r="RR245" s="12"/>
      <c r="RS245" s="12"/>
      <c r="RT245" s="12"/>
      <c r="RU245" s="12"/>
      <c r="RV245" s="12"/>
      <c r="RW245" s="12"/>
      <c r="RX245" s="12"/>
      <c r="RY245" s="12"/>
      <c r="RZ245" s="12"/>
      <c r="SA245" s="12"/>
      <c r="SB245" s="12"/>
      <c r="SC245" s="12"/>
      <c r="SD245" s="12"/>
      <c r="SE245" s="12"/>
      <c r="SF245" s="12"/>
      <c r="SG245" s="12"/>
      <c r="SH245" s="12"/>
      <c r="SI245" s="12"/>
      <c r="SJ245" s="12"/>
      <c r="SK245" s="12"/>
      <c r="SL245" s="12"/>
      <c r="SM245" s="12"/>
      <c r="SN245" s="12"/>
      <c r="SO245" s="12"/>
      <c r="SP245" s="12"/>
      <c r="SQ245" s="12"/>
      <c r="SR245" s="12"/>
      <c r="SS245" s="12"/>
      <c r="ST245" s="12"/>
      <c r="SU245" s="12"/>
      <c r="SV245" s="12"/>
      <c r="SW245" s="12"/>
      <c r="SX245" s="12"/>
      <c r="SY245" s="12"/>
      <c r="SZ245" s="12"/>
      <c r="TA245" s="12"/>
      <c r="TB245" s="12"/>
      <c r="TC245" s="12"/>
      <c r="TD245" s="12"/>
      <c r="TE245" s="12"/>
      <c r="TF245" s="12"/>
      <c r="TG245" s="12"/>
      <c r="TH245" s="12"/>
      <c r="TI245" s="12"/>
      <c r="TJ245" s="12"/>
      <c r="TK245" s="12"/>
      <c r="TL245" s="12"/>
      <c r="TM245" s="12"/>
      <c r="TN245" s="12"/>
      <c r="TO245" s="12"/>
      <c r="TP245" s="12"/>
      <c r="TQ245" s="12"/>
      <c r="TR245" s="12"/>
      <c r="TS245" s="12"/>
      <c r="TT245" s="12"/>
      <c r="TU245" s="12"/>
      <c r="TV245" s="12"/>
      <c r="TW245" s="12"/>
      <c r="TX245" s="12"/>
      <c r="TY245" s="12"/>
      <c r="TZ245" s="12"/>
      <c r="UA245" s="12"/>
      <c r="UB245" s="12"/>
      <c r="UC245" s="12"/>
      <c r="UD245" s="12"/>
      <c r="UE245" s="12"/>
      <c r="UF245" s="12"/>
      <c r="UG245" s="12"/>
      <c r="UH245" s="12"/>
      <c r="UI245" s="12"/>
      <c r="UJ245" s="12"/>
      <c r="UK245" s="12"/>
      <c r="UL245" s="12"/>
      <c r="UM245" s="12"/>
      <c r="UN245" s="12"/>
      <c r="UO245" s="12"/>
      <c r="UP245" s="12"/>
      <c r="UQ245" s="12"/>
      <c r="UR245" s="12"/>
      <c r="US245" s="12"/>
      <c r="UT245" s="12"/>
      <c r="UU245" s="12"/>
      <c r="UV245" s="12"/>
      <c r="UW245" s="12"/>
      <c r="UX245" s="12"/>
      <c r="UY245" s="12"/>
      <c r="UZ245" s="12"/>
      <c r="VA245" s="12"/>
      <c r="VB245" s="12"/>
      <c r="VC245" s="12"/>
      <c r="VD245" s="12"/>
      <c r="VE245" s="12"/>
      <c r="VF245" s="12"/>
      <c r="VG245" s="12"/>
      <c r="VH245" s="12"/>
      <c r="VI245" s="12"/>
      <c r="VJ245" s="12"/>
      <c r="VK245" s="12"/>
      <c r="VL245" s="12"/>
      <c r="VM245" s="12"/>
      <c r="VN245" s="12"/>
      <c r="VO245" s="12"/>
      <c r="VP245" s="12"/>
      <c r="VQ245" s="12"/>
      <c r="VR245" s="12"/>
      <c r="VS245" s="12"/>
      <c r="VT245" s="12"/>
      <c r="VU245" s="12"/>
      <c r="VV245" s="12"/>
      <c r="VW245" s="12"/>
      <c r="VX245" s="12"/>
      <c r="VY245" s="12"/>
      <c r="VZ245" s="12"/>
      <c r="WA245" s="12"/>
      <c r="WB245" s="12"/>
      <c r="WC245" s="12"/>
      <c r="WD245" s="12"/>
      <c r="WE245" s="12"/>
      <c r="WF245" s="12"/>
      <c r="WG245" s="12"/>
      <c r="WH245" s="12"/>
      <c r="WI245" s="12"/>
      <c r="WJ245" s="12"/>
      <c r="WK245" s="12"/>
      <c r="WL245" s="12"/>
      <c r="WM245" s="12"/>
      <c r="WN245" s="12"/>
      <c r="WO245" s="12"/>
      <c r="WP245" s="12"/>
      <c r="WQ245" s="12"/>
      <c r="WR245" s="12"/>
      <c r="WS245" s="12"/>
      <c r="WT245" s="12"/>
      <c r="WU245" s="12"/>
      <c r="WV245" s="12"/>
      <c r="WW245" s="12"/>
      <c r="WX245" s="12"/>
      <c r="WY245" s="12"/>
      <c r="WZ245" s="12"/>
      <c r="XA245" s="12"/>
      <c r="XB245" s="12"/>
      <c r="XC245" s="12"/>
      <c r="XD245" s="12"/>
      <c r="XE245" s="12"/>
      <c r="XF245" s="12"/>
      <c r="XG245" s="12"/>
      <c r="XH245" s="12"/>
      <c r="XI245" s="12"/>
      <c r="XJ245" s="12"/>
      <c r="XK245" s="12"/>
      <c r="XL245" s="12"/>
      <c r="XM245" s="12"/>
      <c r="XN245" s="12"/>
      <c r="XO245" s="12"/>
      <c r="XP245" s="12"/>
      <c r="XQ245" s="12"/>
      <c r="XR245" s="12"/>
      <c r="XS245" s="12"/>
      <c r="XT245" s="12"/>
      <c r="XU245" s="12"/>
      <c r="XV245" s="12"/>
      <c r="XW245" s="12"/>
      <c r="XX245" s="12"/>
      <c r="XY245" s="12"/>
      <c r="XZ245" s="12"/>
      <c r="YA245" s="12"/>
      <c r="YB245" s="12"/>
      <c r="YC245" s="12"/>
      <c r="YD245" s="12"/>
      <c r="YE245" s="12"/>
      <c r="YF245" s="12"/>
      <c r="YG245" s="12"/>
      <c r="YH245" s="12"/>
      <c r="YI245" s="12"/>
      <c r="YJ245" s="12"/>
      <c r="YK245" s="12"/>
      <c r="YL245" s="12"/>
      <c r="YM245" s="12"/>
      <c r="YN245" s="12"/>
      <c r="YO245" s="12"/>
      <c r="YP245" s="12"/>
      <c r="YQ245" s="12"/>
      <c r="YR245" s="12"/>
      <c r="YS245" s="12"/>
      <c r="YT245" s="12"/>
      <c r="YU245" s="12"/>
      <c r="YV245" s="12"/>
      <c r="YW245" s="12"/>
      <c r="YX245" s="12"/>
      <c r="YY245" s="12"/>
      <c r="YZ245" s="12"/>
      <c r="ZA245" s="12"/>
      <c r="ZB245" s="12"/>
      <c r="ZC245" s="12"/>
      <c r="ZD245" s="12"/>
      <c r="ZE245" s="12"/>
      <c r="ZF245" s="12"/>
      <c r="ZG245" s="12"/>
      <c r="ZH245" s="12"/>
      <c r="ZI245" s="12"/>
      <c r="ZJ245" s="12"/>
      <c r="ZK245" s="12"/>
      <c r="ZL245" s="12"/>
      <c r="ZM245" s="12"/>
      <c r="ZN245" s="12"/>
      <c r="ZO245" s="12"/>
      <c r="ZP245" s="12"/>
      <c r="ZQ245" s="12"/>
      <c r="ZR245" s="12"/>
      <c r="ZS245" s="12"/>
      <c r="ZT245" s="12"/>
      <c r="ZU245" s="12"/>
      <c r="ZV245" s="12"/>
      <c r="ZW245" s="12"/>
      <c r="ZX245" s="12"/>
      <c r="ZY245" s="12"/>
      <c r="ZZ245" s="12"/>
      <c r="AAA245" s="12"/>
      <c r="AAB245" s="12"/>
      <c r="AAC245" s="12"/>
      <c r="AAD245" s="12"/>
      <c r="AAE245" s="12"/>
      <c r="AAF245" s="12"/>
      <c r="AAG245" s="12"/>
      <c r="AAH245" s="12"/>
      <c r="AAI245" s="12"/>
      <c r="AAJ245" s="12"/>
      <c r="AAK245" s="12"/>
      <c r="AAL245" s="12"/>
      <c r="AAM245" s="12"/>
      <c r="AAN245" s="12"/>
      <c r="AAO245" s="12"/>
      <c r="AAP245" s="12"/>
      <c r="AAQ245" s="12"/>
      <c r="AAR245" s="12"/>
      <c r="AAS245" s="12"/>
      <c r="AAT245" s="12"/>
      <c r="AAU245" s="12"/>
      <c r="AAV245" s="12"/>
      <c r="AAW245" s="12"/>
      <c r="AAX245" s="12"/>
      <c r="AAY245" s="12"/>
      <c r="AAZ245" s="12"/>
      <c r="ABA245" s="12"/>
      <c r="ABB245" s="12"/>
      <c r="ABC245" s="12"/>
      <c r="ABD245" s="12"/>
      <c r="ABE245" s="12"/>
      <c r="ABF245" s="12"/>
      <c r="ABG245" s="12"/>
      <c r="ABH245" s="12"/>
      <c r="ABI245" s="12"/>
      <c r="ABJ245" s="12"/>
      <c r="ABK245" s="12"/>
      <c r="ABL245" s="12"/>
      <c r="ABM245" s="12"/>
      <c r="ABN245" s="12"/>
      <c r="ABO245" s="12"/>
      <c r="ABP245" s="12"/>
      <c r="ABQ245" s="12"/>
      <c r="ABR245" s="12"/>
      <c r="ABS245" s="12"/>
      <c r="ABT245" s="12"/>
      <c r="ABU245" s="12"/>
      <c r="ABV245" s="12"/>
      <c r="ABW245" s="12"/>
      <c r="ABX245" s="12"/>
      <c r="ABY245" s="12"/>
      <c r="ABZ245" s="12"/>
      <c r="ACA245" s="12"/>
      <c r="ACB245" s="12"/>
      <c r="ACC245" s="12"/>
      <c r="ACD245" s="12"/>
      <c r="ACE245" s="12"/>
      <c r="ACF245" s="12"/>
      <c r="ACG245" s="12"/>
      <c r="ACH245" s="12"/>
      <c r="ACI245" s="12"/>
      <c r="ACJ245" s="12"/>
      <c r="ACK245" s="12"/>
      <c r="ACL245" s="12"/>
      <c r="ACM245" s="12"/>
      <c r="ACN245" s="12"/>
      <c r="ACO245" s="12"/>
      <c r="ACP245" s="12"/>
      <c r="ACQ245" s="12"/>
      <c r="ACR245" s="12"/>
      <c r="ACS245" s="12"/>
      <c r="ACT245" s="12"/>
      <c r="ACU245" s="12"/>
      <c r="ACV245" s="12"/>
      <c r="ACW245" s="12"/>
      <c r="ACX245" s="12"/>
      <c r="ACY245" s="12"/>
      <c r="ACZ245" s="12"/>
      <c r="ADA245" s="12"/>
      <c r="ADB245" s="12"/>
      <c r="ADC245" s="12"/>
      <c r="ADD245" s="12"/>
      <c r="ADE245" s="12"/>
      <c r="ADF245" s="12"/>
      <c r="ADG245" s="12"/>
      <c r="ADH245" s="12"/>
      <c r="ADI245" s="12"/>
      <c r="ADJ245" s="12"/>
      <c r="ADK245" s="12"/>
      <c r="ADL245" s="12"/>
      <c r="ADM245" s="12"/>
      <c r="ADN245" s="12"/>
      <c r="ADO245" s="12"/>
      <c r="ADP245" s="12"/>
      <c r="ADQ245" s="12"/>
      <c r="ADR245" s="12"/>
      <c r="ADS245" s="12"/>
      <c r="ADT245" s="12"/>
      <c r="ADU245" s="12"/>
      <c r="ADV245" s="12"/>
      <c r="ADW245" s="12"/>
      <c r="ADX245" s="12"/>
      <c r="ADY245" s="12"/>
      <c r="ADZ245" s="12"/>
      <c r="AEA245" s="12"/>
      <c r="AEB245" s="12"/>
      <c r="AEC245" s="12"/>
      <c r="AED245" s="12"/>
      <c r="AEE245" s="12"/>
      <c r="AEF245" s="12"/>
      <c r="AEG245" s="12"/>
      <c r="AEH245" s="12"/>
      <c r="AEI245" s="12"/>
      <c r="AEJ245" s="12"/>
      <c r="AEK245" s="12"/>
      <c r="AEL245" s="12"/>
      <c r="AEM245" s="12"/>
      <c r="AEN245" s="12"/>
      <c r="AEO245" s="12"/>
      <c r="AEP245" s="12"/>
      <c r="AEQ245" s="12"/>
      <c r="AER245" s="12"/>
      <c r="AES245" s="12"/>
      <c r="AET245" s="12"/>
      <c r="AEU245" s="12"/>
      <c r="AEV245" s="12"/>
      <c r="AEW245" s="12"/>
      <c r="AEX245" s="12"/>
      <c r="AEY245" s="12"/>
      <c r="AEZ245" s="12"/>
      <c r="AFA245" s="12"/>
      <c r="AFB245" s="12"/>
      <c r="AFC245" s="12"/>
      <c r="AFD245" s="12"/>
      <c r="AFE245" s="12"/>
      <c r="AFF245" s="12"/>
      <c r="AFG245" s="12"/>
      <c r="AFH245" s="12"/>
      <c r="AFI245" s="12"/>
      <c r="AFJ245" s="12"/>
      <c r="AFK245" s="12"/>
      <c r="AFL245" s="12"/>
      <c r="AFM245" s="12"/>
      <c r="AFN245" s="12"/>
      <c r="AFO245" s="12"/>
      <c r="AFP245" s="12"/>
      <c r="AFQ245" s="12"/>
      <c r="AFR245" s="12"/>
      <c r="AFS245" s="12"/>
      <c r="AFT245" s="12"/>
      <c r="AFU245" s="12"/>
      <c r="AFV245" s="12"/>
      <c r="AFW245" s="12"/>
      <c r="AFX245" s="12"/>
      <c r="AFY245" s="12"/>
      <c r="AFZ245" s="12"/>
      <c r="AGA245" s="12"/>
      <c r="AGB245" s="12"/>
      <c r="AGC245" s="12"/>
      <c r="AGD245" s="12"/>
      <c r="AGE245" s="12"/>
      <c r="AGF245" s="12"/>
      <c r="AGG245" s="12"/>
      <c r="AGH245" s="12"/>
      <c r="AGI245" s="12"/>
      <c r="AGJ245" s="12"/>
      <c r="AGK245" s="12"/>
      <c r="AGL245" s="12"/>
      <c r="AGM245" s="12"/>
      <c r="AGN245" s="12"/>
      <c r="AGO245" s="12"/>
      <c r="AGP245" s="12"/>
      <c r="AGQ245" s="12"/>
      <c r="AGR245" s="12"/>
      <c r="AGS245" s="12"/>
      <c r="AGT245" s="12"/>
      <c r="AGU245" s="12"/>
      <c r="AGV245" s="12"/>
      <c r="AGW245" s="12"/>
      <c r="AGX245" s="12"/>
      <c r="AGY245" s="12"/>
      <c r="AGZ245" s="12"/>
      <c r="AHA245" s="12"/>
      <c r="AHB245" s="12"/>
      <c r="AHC245" s="12"/>
      <c r="AHD245" s="12"/>
      <c r="AHE245" s="12"/>
      <c r="AHF245" s="12"/>
      <c r="AHG245" s="12"/>
      <c r="AHH245" s="12"/>
      <c r="AHI245" s="12"/>
      <c r="AHJ245" s="12"/>
      <c r="AHK245" s="12"/>
      <c r="AHL245" s="12"/>
      <c r="AHM245" s="12"/>
      <c r="AHN245" s="12"/>
      <c r="AHO245" s="12"/>
      <c r="AHP245" s="12"/>
      <c r="AHQ245" s="12"/>
      <c r="AHR245" s="12"/>
      <c r="AHS245" s="12"/>
      <c r="AHT245" s="12"/>
      <c r="AHU245" s="12"/>
      <c r="AHV245" s="12"/>
      <c r="AHW245" s="12"/>
      <c r="AHX245" s="12"/>
      <c r="AHY245" s="12"/>
      <c r="AHZ245" s="12"/>
      <c r="AIA245" s="12"/>
      <c r="AIB245" s="12"/>
      <c r="AIC245" s="12"/>
      <c r="AID245" s="12"/>
      <c r="AIE245" s="12"/>
      <c r="AIF245" s="12"/>
      <c r="AIG245" s="12"/>
      <c r="AIH245" s="12"/>
      <c r="AII245" s="12"/>
      <c r="AIJ245" s="12"/>
      <c r="AIK245" s="12"/>
      <c r="AIL245" s="12"/>
      <c r="AIM245" s="12"/>
      <c r="AIN245" s="12"/>
      <c r="AIO245" s="12"/>
      <c r="AIP245" s="12"/>
      <c r="AIQ245" s="12"/>
      <c r="AIR245" s="12"/>
      <c r="AIS245" s="12"/>
      <c r="AIT245" s="12"/>
      <c r="AIU245" s="12"/>
      <c r="AIV245" s="12"/>
      <c r="AIW245" s="12"/>
      <c r="AIX245" s="12"/>
      <c r="AIY245" s="12"/>
      <c r="AIZ245" s="12"/>
      <c r="AJA245" s="12"/>
      <c r="AJB245" s="12"/>
      <c r="AJC245" s="12"/>
      <c r="AJD245" s="12"/>
      <c r="AJE245" s="12"/>
      <c r="AJF245" s="12"/>
      <c r="AJG245" s="12"/>
      <c r="AJH245" s="12"/>
      <c r="AJI245" s="12"/>
      <c r="AJJ245" s="12"/>
      <c r="AJK245" s="12"/>
      <c r="AJL245" s="12"/>
      <c r="AJM245" s="12"/>
      <c r="AJN245" s="12"/>
      <c r="AJO245" s="12"/>
      <c r="AJP245" s="12"/>
      <c r="AJQ245" s="12"/>
      <c r="AJR245" s="12"/>
      <c r="AJS245" s="12"/>
      <c r="AJT245" s="12"/>
      <c r="AJU245" s="12"/>
      <c r="AJV245" s="12"/>
      <c r="AJW245" s="12"/>
      <c r="AJX245" s="12"/>
      <c r="AJY245" s="12"/>
      <c r="AJZ245" s="12"/>
      <c r="AKA245" s="12"/>
      <c r="AKB245" s="12"/>
      <c r="AKC245" s="12"/>
      <c r="AKD245" s="12"/>
      <c r="AKE245" s="12"/>
      <c r="AKF245" s="12"/>
      <c r="AKG245" s="12"/>
      <c r="AKH245" s="12"/>
      <c r="AKI245" s="12"/>
      <c r="AKJ245" s="12"/>
      <c r="AKK245" s="12"/>
      <c r="AKL245" s="12"/>
      <c r="AKM245" s="12"/>
      <c r="AKN245" s="12"/>
      <c r="AKO245" s="12"/>
      <c r="AKP245" s="12"/>
      <c r="AKQ245" s="12"/>
      <c r="AKR245" s="12"/>
      <c r="AKS245" s="12"/>
      <c r="AKT245" s="12"/>
      <c r="AKU245" s="12"/>
      <c r="AKV245" s="12"/>
      <c r="AKW245" s="12"/>
      <c r="AKX245" s="12"/>
      <c r="AKY245" s="12"/>
      <c r="AKZ245" s="12"/>
      <c r="ALA245" s="12"/>
      <c r="ALB245" s="12"/>
      <c r="ALC245" s="12"/>
      <c r="ALD245" s="12"/>
      <c r="ALE245" s="12"/>
      <c r="ALF245" s="12"/>
      <c r="ALG245" s="12"/>
      <c r="ALH245" s="12"/>
      <c r="ALI245" s="12"/>
      <c r="ALJ245" s="12"/>
      <c r="ALK245" s="12"/>
      <c r="ALL245" s="12"/>
      <c r="ALM245" s="12"/>
      <c r="ALN245" s="12"/>
      <c r="ALO245" s="12"/>
      <c r="ALP245" s="12"/>
      <c r="ALQ245" s="12"/>
      <c r="ALR245" s="12"/>
      <c r="ALS245" s="12"/>
      <c r="ALT245" s="12"/>
      <c r="ALU245" s="12"/>
      <c r="ALV245" s="12"/>
      <c r="ALW245" s="12"/>
      <c r="ALX245" s="12"/>
      <c r="ALY245" s="12"/>
      <c r="ALZ245" s="12"/>
      <c r="AMA245" s="12"/>
      <c r="AMB245" s="12"/>
      <c r="AMC245" s="12"/>
      <c r="AMD245" s="12"/>
      <c r="AME245" s="12"/>
      <c r="AMF245" s="12"/>
      <c r="AMG245" s="12"/>
      <c r="AMH245" s="12"/>
      <c r="AMI245" s="12"/>
    </row>
    <row r="246" spans="1:1023" s="13" customFormat="1" x14ac:dyDescent="0.2">
      <c r="A246" s="12"/>
      <c r="B246" s="93"/>
      <c r="C246" s="79"/>
      <c r="D246" s="100"/>
      <c r="E246" s="171"/>
      <c r="F246" s="37"/>
      <c r="G246" s="205"/>
      <c r="H246" s="37">
        <f>SUM(F245*H245)</f>
        <v>22886.919200000004</v>
      </c>
      <c r="I246" s="283">
        <f>SUM(F245*I245)</f>
        <v>10709.1368</v>
      </c>
      <c r="J246" s="62">
        <f>SUM(H246:I246)</f>
        <v>33596.056000000004</v>
      </c>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c r="AH246" s="12"/>
      <c r="AI246" s="12"/>
      <c r="AJ246" s="12"/>
      <c r="AK246" s="12"/>
      <c r="AL246" s="12"/>
      <c r="AM246" s="12"/>
      <c r="AN246" s="12"/>
      <c r="AO246" s="12"/>
      <c r="AP246" s="12"/>
      <c r="AQ246" s="12"/>
      <c r="AR246" s="12"/>
      <c r="AS246" s="12"/>
      <c r="AT246" s="12"/>
      <c r="AU246" s="12"/>
      <c r="AV246" s="12"/>
      <c r="AW246" s="12"/>
      <c r="AX246" s="12"/>
      <c r="AY246" s="12"/>
      <c r="AZ246" s="12"/>
      <c r="BA246" s="12"/>
      <c r="BB246" s="12"/>
      <c r="BC246" s="12"/>
      <c r="BD246" s="12"/>
      <c r="BE246" s="12"/>
      <c r="BF246" s="12"/>
      <c r="BG246" s="12"/>
      <c r="BH246" s="12"/>
      <c r="BI246" s="12"/>
      <c r="BJ246" s="12"/>
      <c r="BK246" s="12"/>
      <c r="BL246" s="12"/>
      <c r="BM246" s="12"/>
      <c r="BN246" s="12"/>
      <c r="BO246" s="12"/>
      <c r="BP246" s="12"/>
      <c r="BQ246" s="12"/>
      <c r="BR246" s="12"/>
      <c r="BS246" s="12"/>
      <c r="BT246" s="12"/>
      <c r="BU246" s="12"/>
      <c r="BV246" s="12"/>
      <c r="BW246" s="12"/>
      <c r="BX246" s="12"/>
      <c r="BY246" s="12"/>
      <c r="BZ246" s="12"/>
      <c r="CA246" s="12"/>
      <c r="CB246" s="12"/>
      <c r="CC246" s="12"/>
      <c r="CD246" s="12"/>
      <c r="CE246" s="12"/>
      <c r="CF246" s="12"/>
      <c r="CG246" s="12"/>
      <c r="CH246" s="12"/>
      <c r="CI246" s="12"/>
      <c r="CJ246" s="12"/>
      <c r="CK246" s="12"/>
      <c r="CL246" s="12"/>
      <c r="CM246" s="12"/>
      <c r="CN246" s="12"/>
      <c r="CO246" s="12"/>
      <c r="CP246" s="12"/>
      <c r="CQ246" s="12"/>
      <c r="CR246" s="12"/>
      <c r="CS246" s="12"/>
      <c r="CT246" s="12"/>
      <c r="CU246" s="12"/>
      <c r="CV246" s="12"/>
      <c r="CW246" s="12"/>
      <c r="CX246" s="12"/>
      <c r="CY246" s="12"/>
      <c r="CZ246" s="12"/>
      <c r="DA246" s="12"/>
      <c r="DB246" s="12"/>
      <c r="DC246" s="12"/>
      <c r="DD246" s="12"/>
      <c r="DE246" s="12"/>
      <c r="DF246" s="12"/>
      <c r="DG246" s="12"/>
      <c r="DH246" s="12"/>
      <c r="DI246" s="12"/>
      <c r="DJ246" s="12"/>
      <c r="DK246" s="12"/>
      <c r="DL246" s="12"/>
      <c r="DM246" s="12"/>
      <c r="DN246" s="12"/>
      <c r="DO246" s="12"/>
      <c r="DP246" s="12"/>
      <c r="DQ246" s="12"/>
      <c r="DR246" s="12"/>
      <c r="DS246" s="12"/>
      <c r="DT246" s="12"/>
      <c r="DU246" s="12"/>
      <c r="DV246" s="12"/>
      <c r="DW246" s="12"/>
      <c r="DX246" s="12"/>
      <c r="DY246" s="12"/>
      <c r="DZ246" s="12"/>
      <c r="EA246" s="12"/>
      <c r="EB246" s="12"/>
      <c r="EC246" s="12"/>
      <c r="ED246" s="12"/>
      <c r="EE246" s="12"/>
      <c r="EF246" s="12"/>
      <c r="EG246" s="12"/>
      <c r="EH246" s="12"/>
      <c r="EI246" s="12"/>
      <c r="EJ246" s="12"/>
      <c r="EK246" s="12"/>
      <c r="EL246" s="12"/>
      <c r="EM246" s="12"/>
      <c r="EN246" s="12"/>
      <c r="EO246" s="12"/>
      <c r="EP246" s="12"/>
      <c r="EQ246" s="12"/>
      <c r="ER246" s="12"/>
      <c r="ES246" s="12"/>
      <c r="ET246" s="12"/>
      <c r="EU246" s="12"/>
      <c r="EV246" s="12"/>
      <c r="EW246" s="12"/>
      <c r="EX246" s="12"/>
      <c r="EY246" s="12"/>
      <c r="EZ246" s="12"/>
      <c r="FA246" s="12"/>
      <c r="FB246" s="12"/>
      <c r="FC246" s="12"/>
      <c r="FD246" s="12"/>
      <c r="FE246" s="12"/>
      <c r="FF246" s="12"/>
      <c r="FG246" s="12"/>
      <c r="FH246" s="12"/>
      <c r="FI246" s="12"/>
      <c r="FJ246" s="12"/>
      <c r="FK246" s="12"/>
      <c r="FL246" s="12"/>
      <c r="FM246" s="12"/>
      <c r="FN246" s="12"/>
      <c r="FO246" s="12"/>
      <c r="FP246" s="12"/>
      <c r="FQ246" s="12"/>
      <c r="FR246" s="12"/>
      <c r="FS246" s="12"/>
      <c r="FT246" s="12"/>
      <c r="FU246" s="12"/>
      <c r="FV246" s="12"/>
      <c r="FW246" s="12"/>
      <c r="FX246" s="12"/>
      <c r="FY246" s="12"/>
      <c r="FZ246" s="12"/>
      <c r="GA246" s="12"/>
      <c r="GB246" s="12"/>
      <c r="GC246" s="12"/>
      <c r="GD246" s="12"/>
      <c r="GE246" s="12"/>
      <c r="GF246" s="12"/>
      <c r="GG246" s="12"/>
      <c r="GH246" s="12"/>
      <c r="GI246" s="12"/>
      <c r="GJ246" s="12"/>
      <c r="GK246" s="12"/>
      <c r="GL246" s="12"/>
      <c r="GM246" s="12"/>
      <c r="GN246" s="12"/>
      <c r="GO246" s="12"/>
      <c r="GP246" s="12"/>
      <c r="GQ246" s="12"/>
      <c r="GR246" s="12"/>
      <c r="GS246" s="12"/>
      <c r="GT246" s="12"/>
      <c r="GU246" s="12"/>
      <c r="GV246" s="12"/>
      <c r="GW246" s="12"/>
      <c r="GX246" s="12"/>
      <c r="GY246" s="12"/>
      <c r="GZ246" s="12"/>
      <c r="HA246" s="12"/>
      <c r="HB246" s="12"/>
      <c r="HC246" s="12"/>
      <c r="HD246" s="12"/>
      <c r="HE246" s="12"/>
      <c r="HF246" s="12"/>
      <c r="HG246" s="12"/>
      <c r="HH246" s="12"/>
      <c r="HI246" s="12"/>
      <c r="HJ246" s="12"/>
      <c r="HK246" s="12"/>
      <c r="HL246" s="12"/>
      <c r="HM246" s="12"/>
      <c r="HN246" s="12"/>
      <c r="HO246" s="12"/>
      <c r="HP246" s="12"/>
      <c r="HQ246" s="12"/>
      <c r="HR246" s="12"/>
      <c r="HS246" s="12"/>
      <c r="HT246" s="12"/>
      <c r="HU246" s="12"/>
      <c r="HV246" s="12"/>
      <c r="HW246" s="12"/>
      <c r="HX246" s="12"/>
      <c r="HY246" s="12"/>
      <c r="HZ246" s="12"/>
      <c r="IA246" s="12"/>
      <c r="IB246" s="12"/>
      <c r="IC246" s="12"/>
      <c r="ID246" s="12"/>
      <c r="IE246" s="12"/>
      <c r="IF246" s="12"/>
      <c r="IG246" s="12"/>
      <c r="IH246" s="12"/>
      <c r="II246" s="12"/>
      <c r="IJ246" s="12"/>
      <c r="IK246" s="12"/>
      <c r="IL246" s="12"/>
      <c r="IM246" s="12"/>
      <c r="IN246" s="12"/>
      <c r="IO246" s="12"/>
      <c r="IP246" s="12"/>
      <c r="IQ246" s="12"/>
      <c r="IR246" s="12"/>
      <c r="IS246" s="12"/>
      <c r="IT246" s="12"/>
      <c r="IU246" s="12"/>
      <c r="IV246" s="12"/>
      <c r="IW246" s="12"/>
      <c r="IX246" s="12"/>
      <c r="IY246" s="12"/>
      <c r="IZ246" s="12"/>
      <c r="JA246" s="12"/>
      <c r="JB246" s="12"/>
      <c r="JC246" s="12"/>
      <c r="JD246" s="12"/>
      <c r="JE246" s="12"/>
      <c r="JF246" s="12"/>
      <c r="JG246" s="12"/>
      <c r="JH246" s="12"/>
      <c r="JI246" s="12"/>
      <c r="JJ246" s="12"/>
      <c r="JK246" s="12"/>
      <c r="JL246" s="12"/>
      <c r="JM246" s="12"/>
      <c r="JN246" s="12"/>
      <c r="JO246" s="12"/>
      <c r="JP246" s="12"/>
      <c r="JQ246" s="12"/>
      <c r="JR246" s="12"/>
      <c r="JS246" s="12"/>
      <c r="JT246" s="12"/>
      <c r="JU246" s="12"/>
      <c r="JV246" s="12"/>
      <c r="JW246" s="12"/>
      <c r="JX246" s="12"/>
      <c r="JY246" s="12"/>
      <c r="JZ246" s="12"/>
      <c r="KA246" s="12"/>
      <c r="KB246" s="12"/>
      <c r="KC246" s="12"/>
      <c r="KD246" s="12"/>
      <c r="KE246" s="12"/>
      <c r="KF246" s="12"/>
      <c r="KG246" s="12"/>
      <c r="KH246" s="12"/>
      <c r="KI246" s="12"/>
      <c r="KJ246" s="12"/>
      <c r="KK246" s="12"/>
      <c r="KL246" s="12"/>
      <c r="KM246" s="12"/>
      <c r="KN246" s="12"/>
      <c r="KO246" s="12"/>
      <c r="KP246" s="12"/>
      <c r="KQ246" s="12"/>
      <c r="KR246" s="12"/>
      <c r="KS246" s="12"/>
      <c r="KT246" s="12"/>
      <c r="KU246" s="12"/>
      <c r="KV246" s="12"/>
      <c r="KW246" s="12"/>
      <c r="KX246" s="12"/>
      <c r="KY246" s="12"/>
      <c r="KZ246" s="12"/>
      <c r="LA246" s="12"/>
      <c r="LB246" s="12"/>
      <c r="LC246" s="12"/>
      <c r="LD246" s="12"/>
      <c r="LE246" s="12"/>
      <c r="LF246" s="12"/>
      <c r="LG246" s="12"/>
      <c r="LH246" s="12"/>
      <c r="LI246" s="12"/>
      <c r="LJ246" s="12"/>
      <c r="LK246" s="12"/>
      <c r="LL246" s="12"/>
      <c r="LM246" s="12"/>
      <c r="LN246" s="12"/>
      <c r="LO246" s="12"/>
      <c r="LP246" s="12"/>
      <c r="LQ246" s="12"/>
      <c r="LR246" s="12"/>
      <c r="LS246" s="12"/>
      <c r="LT246" s="12"/>
      <c r="LU246" s="12"/>
      <c r="LV246" s="12"/>
      <c r="LW246" s="12"/>
      <c r="LX246" s="12"/>
      <c r="LY246" s="12"/>
      <c r="LZ246" s="12"/>
      <c r="MA246" s="12"/>
      <c r="MB246" s="12"/>
      <c r="MC246" s="12"/>
      <c r="MD246" s="12"/>
      <c r="ME246" s="12"/>
      <c r="MF246" s="12"/>
      <c r="MG246" s="12"/>
      <c r="MH246" s="12"/>
      <c r="MI246" s="12"/>
      <c r="MJ246" s="12"/>
      <c r="MK246" s="12"/>
      <c r="ML246" s="12"/>
      <c r="MM246" s="12"/>
      <c r="MN246" s="12"/>
      <c r="MO246" s="12"/>
      <c r="MP246" s="12"/>
      <c r="MQ246" s="12"/>
      <c r="MR246" s="12"/>
      <c r="MS246" s="12"/>
      <c r="MT246" s="12"/>
      <c r="MU246" s="12"/>
      <c r="MV246" s="12"/>
      <c r="MW246" s="12"/>
      <c r="MX246" s="12"/>
      <c r="MY246" s="12"/>
      <c r="MZ246" s="12"/>
      <c r="NA246" s="12"/>
      <c r="NB246" s="12"/>
      <c r="NC246" s="12"/>
      <c r="ND246" s="12"/>
      <c r="NE246" s="12"/>
      <c r="NF246" s="12"/>
      <c r="NG246" s="12"/>
      <c r="NH246" s="12"/>
      <c r="NI246" s="12"/>
      <c r="NJ246" s="12"/>
      <c r="NK246" s="12"/>
      <c r="NL246" s="12"/>
      <c r="NM246" s="12"/>
      <c r="NN246" s="12"/>
      <c r="NO246" s="12"/>
      <c r="NP246" s="12"/>
      <c r="NQ246" s="12"/>
      <c r="NR246" s="12"/>
      <c r="NS246" s="12"/>
      <c r="NT246" s="12"/>
      <c r="NU246" s="12"/>
      <c r="NV246" s="12"/>
      <c r="NW246" s="12"/>
      <c r="NX246" s="12"/>
      <c r="NY246" s="12"/>
      <c r="NZ246" s="12"/>
      <c r="OA246" s="12"/>
      <c r="OB246" s="12"/>
      <c r="OC246" s="12"/>
      <c r="OD246" s="12"/>
      <c r="OE246" s="12"/>
      <c r="OF246" s="12"/>
      <c r="OG246" s="12"/>
      <c r="OH246" s="12"/>
      <c r="OI246" s="12"/>
      <c r="OJ246" s="12"/>
      <c r="OK246" s="12"/>
      <c r="OL246" s="12"/>
      <c r="OM246" s="12"/>
      <c r="ON246" s="12"/>
      <c r="OO246" s="12"/>
      <c r="OP246" s="12"/>
      <c r="OQ246" s="12"/>
      <c r="OR246" s="12"/>
      <c r="OS246" s="12"/>
      <c r="OT246" s="12"/>
      <c r="OU246" s="12"/>
      <c r="OV246" s="12"/>
      <c r="OW246" s="12"/>
      <c r="OX246" s="12"/>
      <c r="OY246" s="12"/>
      <c r="OZ246" s="12"/>
      <c r="PA246" s="12"/>
      <c r="PB246" s="12"/>
      <c r="PC246" s="12"/>
      <c r="PD246" s="12"/>
      <c r="PE246" s="12"/>
      <c r="PF246" s="12"/>
      <c r="PG246" s="12"/>
      <c r="PH246" s="12"/>
      <c r="PI246" s="12"/>
      <c r="PJ246" s="12"/>
      <c r="PK246" s="12"/>
      <c r="PL246" s="12"/>
      <c r="PM246" s="12"/>
      <c r="PN246" s="12"/>
      <c r="PO246" s="12"/>
      <c r="PP246" s="12"/>
      <c r="PQ246" s="12"/>
      <c r="PR246" s="12"/>
      <c r="PS246" s="12"/>
      <c r="PT246" s="12"/>
      <c r="PU246" s="12"/>
      <c r="PV246" s="12"/>
      <c r="PW246" s="12"/>
      <c r="PX246" s="12"/>
      <c r="PY246" s="12"/>
      <c r="PZ246" s="12"/>
      <c r="QA246" s="12"/>
      <c r="QB246" s="12"/>
      <c r="QC246" s="12"/>
      <c r="QD246" s="12"/>
      <c r="QE246" s="12"/>
      <c r="QF246" s="12"/>
      <c r="QG246" s="12"/>
      <c r="QH246" s="12"/>
      <c r="QI246" s="12"/>
      <c r="QJ246" s="12"/>
      <c r="QK246" s="12"/>
      <c r="QL246" s="12"/>
      <c r="QM246" s="12"/>
      <c r="QN246" s="12"/>
      <c r="QO246" s="12"/>
      <c r="QP246" s="12"/>
      <c r="QQ246" s="12"/>
      <c r="QR246" s="12"/>
      <c r="QS246" s="12"/>
      <c r="QT246" s="12"/>
      <c r="QU246" s="12"/>
      <c r="QV246" s="12"/>
      <c r="QW246" s="12"/>
      <c r="QX246" s="12"/>
      <c r="QY246" s="12"/>
      <c r="QZ246" s="12"/>
      <c r="RA246" s="12"/>
      <c r="RB246" s="12"/>
      <c r="RC246" s="12"/>
      <c r="RD246" s="12"/>
      <c r="RE246" s="12"/>
      <c r="RF246" s="12"/>
      <c r="RG246" s="12"/>
      <c r="RH246" s="12"/>
      <c r="RI246" s="12"/>
      <c r="RJ246" s="12"/>
      <c r="RK246" s="12"/>
      <c r="RL246" s="12"/>
      <c r="RM246" s="12"/>
      <c r="RN246" s="12"/>
      <c r="RO246" s="12"/>
      <c r="RP246" s="12"/>
      <c r="RQ246" s="12"/>
      <c r="RR246" s="12"/>
      <c r="RS246" s="12"/>
      <c r="RT246" s="12"/>
      <c r="RU246" s="12"/>
      <c r="RV246" s="12"/>
      <c r="RW246" s="12"/>
      <c r="RX246" s="12"/>
      <c r="RY246" s="12"/>
      <c r="RZ246" s="12"/>
      <c r="SA246" s="12"/>
      <c r="SB246" s="12"/>
      <c r="SC246" s="12"/>
      <c r="SD246" s="12"/>
      <c r="SE246" s="12"/>
      <c r="SF246" s="12"/>
      <c r="SG246" s="12"/>
      <c r="SH246" s="12"/>
      <c r="SI246" s="12"/>
      <c r="SJ246" s="12"/>
      <c r="SK246" s="12"/>
      <c r="SL246" s="12"/>
      <c r="SM246" s="12"/>
      <c r="SN246" s="12"/>
      <c r="SO246" s="12"/>
      <c r="SP246" s="12"/>
      <c r="SQ246" s="12"/>
      <c r="SR246" s="12"/>
      <c r="SS246" s="12"/>
      <c r="ST246" s="12"/>
      <c r="SU246" s="12"/>
      <c r="SV246" s="12"/>
      <c r="SW246" s="12"/>
      <c r="SX246" s="12"/>
      <c r="SY246" s="12"/>
      <c r="SZ246" s="12"/>
      <c r="TA246" s="12"/>
      <c r="TB246" s="12"/>
      <c r="TC246" s="12"/>
      <c r="TD246" s="12"/>
      <c r="TE246" s="12"/>
      <c r="TF246" s="12"/>
      <c r="TG246" s="12"/>
      <c r="TH246" s="12"/>
      <c r="TI246" s="12"/>
      <c r="TJ246" s="12"/>
      <c r="TK246" s="12"/>
      <c r="TL246" s="12"/>
      <c r="TM246" s="12"/>
      <c r="TN246" s="12"/>
      <c r="TO246" s="12"/>
      <c r="TP246" s="12"/>
      <c r="TQ246" s="12"/>
      <c r="TR246" s="12"/>
      <c r="TS246" s="12"/>
      <c r="TT246" s="12"/>
      <c r="TU246" s="12"/>
      <c r="TV246" s="12"/>
      <c r="TW246" s="12"/>
      <c r="TX246" s="12"/>
      <c r="TY246" s="12"/>
      <c r="TZ246" s="12"/>
      <c r="UA246" s="12"/>
      <c r="UB246" s="12"/>
      <c r="UC246" s="12"/>
      <c r="UD246" s="12"/>
      <c r="UE246" s="12"/>
      <c r="UF246" s="12"/>
      <c r="UG246" s="12"/>
      <c r="UH246" s="12"/>
      <c r="UI246" s="12"/>
      <c r="UJ246" s="12"/>
      <c r="UK246" s="12"/>
      <c r="UL246" s="12"/>
      <c r="UM246" s="12"/>
      <c r="UN246" s="12"/>
      <c r="UO246" s="12"/>
      <c r="UP246" s="12"/>
      <c r="UQ246" s="12"/>
      <c r="UR246" s="12"/>
      <c r="US246" s="12"/>
      <c r="UT246" s="12"/>
      <c r="UU246" s="12"/>
      <c r="UV246" s="12"/>
      <c r="UW246" s="12"/>
      <c r="UX246" s="12"/>
      <c r="UY246" s="12"/>
      <c r="UZ246" s="12"/>
      <c r="VA246" s="12"/>
      <c r="VB246" s="12"/>
      <c r="VC246" s="12"/>
      <c r="VD246" s="12"/>
      <c r="VE246" s="12"/>
      <c r="VF246" s="12"/>
      <c r="VG246" s="12"/>
      <c r="VH246" s="12"/>
      <c r="VI246" s="12"/>
      <c r="VJ246" s="12"/>
      <c r="VK246" s="12"/>
      <c r="VL246" s="12"/>
      <c r="VM246" s="12"/>
      <c r="VN246" s="12"/>
      <c r="VO246" s="12"/>
      <c r="VP246" s="12"/>
      <c r="VQ246" s="12"/>
      <c r="VR246" s="12"/>
      <c r="VS246" s="12"/>
      <c r="VT246" s="12"/>
      <c r="VU246" s="12"/>
      <c r="VV246" s="12"/>
      <c r="VW246" s="12"/>
      <c r="VX246" s="12"/>
      <c r="VY246" s="12"/>
      <c r="VZ246" s="12"/>
      <c r="WA246" s="12"/>
      <c r="WB246" s="12"/>
      <c r="WC246" s="12"/>
      <c r="WD246" s="12"/>
      <c r="WE246" s="12"/>
      <c r="WF246" s="12"/>
      <c r="WG246" s="12"/>
      <c r="WH246" s="12"/>
      <c r="WI246" s="12"/>
      <c r="WJ246" s="12"/>
      <c r="WK246" s="12"/>
      <c r="WL246" s="12"/>
      <c r="WM246" s="12"/>
      <c r="WN246" s="12"/>
      <c r="WO246" s="12"/>
      <c r="WP246" s="12"/>
      <c r="WQ246" s="12"/>
      <c r="WR246" s="12"/>
      <c r="WS246" s="12"/>
      <c r="WT246" s="12"/>
      <c r="WU246" s="12"/>
      <c r="WV246" s="12"/>
      <c r="WW246" s="12"/>
      <c r="WX246" s="12"/>
      <c r="WY246" s="12"/>
      <c r="WZ246" s="12"/>
      <c r="XA246" s="12"/>
      <c r="XB246" s="12"/>
      <c r="XC246" s="12"/>
      <c r="XD246" s="12"/>
      <c r="XE246" s="12"/>
      <c r="XF246" s="12"/>
      <c r="XG246" s="12"/>
      <c r="XH246" s="12"/>
      <c r="XI246" s="12"/>
      <c r="XJ246" s="12"/>
      <c r="XK246" s="12"/>
      <c r="XL246" s="12"/>
      <c r="XM246" s="12"/>
      <c r="XN246" s="12"/>
      <c r="XO246" s="12"/>
      <c r="XP246" s="12"/>
      <c r="XQ246" s="12"/>
      <c r="XR246" s="12"/>
      <c r="XS246" s="12"/>
      <c r="XT246" s="12"/>
      <c r="XU246" s="12"/>
      <c r="XV246" s="12"/>
      <c r="XW246" s="12"/>
      <c r="XX246" s="12"/>
      <c r="XY246" s="12"/>
      <c r="XZ246" s="12"/>
      <c r="YA246" s="12"/>
      <c r="YB246" s="12"/>
      <c r="YC246" s="12"/>
      <c r="YD246" s="12"/>
      <c r="YE246" s="12"/>
      <c r="YF246" s="12"/>
      <c r="YG246" s="12"/>
      <c r="YH246" s="12"/>
      <c r="YI246" s="12"/>
      <c r="YJ246" s="12"/>
      <c r="YK246" s="12"/>
      <c r="YL246" s="12"/>
      <c r="YM246" s="12"/>
      <c r="YN246" s="12"/>
      <c r="YO246" s="12"/>
      <c r="YP246" s="12"/>
      <c r="YQ246" s="12"/>
      <c r="YR246" s="12"/>
      <c r="YS246" s="12"/>
      <c r="YT246" s="12"/>
      <c r="YU246" s="12"/>
      <c r="YV246" s="12"/>
      <c r="YW246" s="12"/>
      <c r="YX246" s="12"/>
      <c r="YY246" s="12"/>
      <c r="YZ246" s="12"/>
      <c r="ZA246" s="12"/>
      <c r="ZB246" s="12"/>
      <c r="ZC246" s="12"/>
      <c r="ZD246" s="12"/>
      <c r="ZE246" s="12"/>
      <c r="ZF246" s="12"/>
      <c r="ZG246" s="12"/>
      <c r="ZH246" s="12"/>
      <c r="ZI246" s="12"/>
      <c r="ZJ246" s="12"/>
      <c r="ZK246" s="12"/>
      <c r="ZL246" s="12"/>
      <c r="ZM246" s="12"/>
      <c r="ZN246" s="12"/>
      <c r="ZO246" s="12"/>
      <c r="ZP246" s="12"/>
      <c r="ZQ246" s="12"/>
      <c r="ZR246" s="12"/>
      <c r="ZS246" s="12"/>
      <c r="ZT246" s="12"/>
      <c r="ZU246" s="12"/>
      <c r="ZV246" s="12"/>
      <c r="ZW246" s="12"/>
      <c r="ZX246" s="12"/>
      <c r="ZY246" s="12"/>
      <c r="ZZ246" s="12"/>
      <c r="AAA246" s="12"/>
      <c r="AAB246" s="12"/>
      <c r="AAC246" s="12"/>
      <c r="AAD246" s="12"/>
      <c r="AAE246" s="12"/>
      <c r="AAF246" s="12"/>
      <c r="AAG246" s="12"/>
      <c r="AAH246" s="12"/>
      <c r="AAI246" s="12"/>
      <c r="AAJ246" s="12"/>
      <c r="AAK246" s="12"/>
      <c r="AAL246" s="12"/>
      <c r="AAM246" s="12"/>
      <c r="AAN246" s="12"/>
      <c r="AAO246" s="12"/>
      <c r="AAP246" s="12"/>
      <c r="AAQ246" s="12"/>
      <c r="AAR246" s="12"/>
      <c r="AAS246" s="12"/>
      <c r="AAT246" s="12"/>
      <c r="AAU246" s="12"/>
      <c r="AAV246" s="12"/>
      <c r="AAW246" s="12"/>
      <c r="AAX246" s="12"/>
      <c r="AAY246" s="12"/>
      <c r="AAZ246" s="12"/>
      <c r="ABA246" s="12"/>
      <c r="ABB246" s="12"/>
      <c r="ABC246" s="12"/>
      <c r="ABD246" s="12"/>
      <c r="ABE246" s="12"/>
      <c r="ABF246" s="12"/>
      <c r="ABG246" s="12"/>
      <c r="ABH246" s="12"/>
      <c r="ABI246" s="12"/>
      <c r="ABJ246" s="12"/>
      <c r="ABK246" s="12"/>
      <c r="ABL246" s="12"/>
      <c r="ABM246" s="12"/>
      <c r="ABN246" s="12"/>
      <c r="ABO246" s="12"/>
      <c r="ABP246" s="12"/>
      <c r="ABQ246" s="12"/>
      <c r="ABR246" s="12"/>
      <c r="ABS246" s="12"/>
      <c r="ABT246" s="12"/>
      <c r="ABU246" s="12"/>
      <c r="ABV246" s="12"/>
      <c r="ABW246" s="12"/>
      <c r="ABX246" s="12"/>
      <c r="ABY246" s="12"/>
      <c r="ABZ246" s="12"/>
      <c r="ACA246" s="12"/>
      <c r="ACB246" s="12"/>
      <c r="ACC246" s="12"/>
      <c r="ACD246" s="12"/>
      <c r="ACE246" s="12"/>
      <c r="ACF246" s="12"/>
      <c r="ACG246" s="12"/>
      <c r="ACH246" s="12"/>
      <c r="ACI246" s="12"/>
      <c r="ACJ246" s="12"/>
      <c r="ACK246" s="12"/>
      <c r="ACL246" s="12"/>
      <c r="ACM246" s="12"/>
      <c r="ACN246" s="12"/>
      <c r="ACO246" s="12"/>
      <c r="ACP246" s="12"/>
      <c r="ACQ246" s="12"/>
      <c r="ACR246" s="12"/>
      <c r="ACS246" s="12"/>
      <c r="ACT246" s="12"/>
      <c r="ACU246" s="12"/>
      <c r="ACV246" s="12"/>
      <c r="ACW246" s="12"/>
      <c r="ACX246" s="12"/>
      <c r="ACY246" s="12"/>
      <c r="ACZ246" s="12"/>
      <c r="ADA246" s="12"/>
      <c r="ADB246" s="12"/>
      <c r="ADC246" s="12"/>
      <c r="ADD246" s="12"/>
      <c r="ADE246" s="12"/>
      <c r="ADF246" s="12"/>
      <c r="ADG246" s="12"/>
      <c r="ADH246" s="12"/>
      <c r="ADI246" s="12"/>
      <c r="ADJ246" s="12"/>
      <c r="ADK246" s="12"/>
      <c r="ADL246" s="12"/>
      <c r="ADM246" s="12"/>
      <c r="ADN246" s="12"/>
      <c r="ADO246" s="12"/>
      <c r="ADP246" s="12"/>
      <c r="ADQ246" s="12"/>
      <c r="ADR246" s="12"/>
      <c r="ADS246" s="12"/>
      <c r="ADT246" s="12"/>
      <c r="ADU246" s="12"/>
      <c r="ADV246" s="12"/>
      <c r="ADW246" s="12"/>
      <c r="ADX246" s="12"/>
      <c r="ADY246" s="12"/>
      <c r="ADZ246" s="12"/>
      <c r="AEA246" s="12"/>
      <c r="AEB246" s="12"/>
      <c r="AEC246" s="12"/>
      <c r="AED246" s="12"/>
      <c r="AEE246" s="12"/>
      <c r="AEF246" s="12"/>
      <c r="AEG246" s="12"/>
      <c r="AEH246" s="12"/>
      <c r="AEI246" s="12"/>
      <c r="AEJ246" s="12"/>
      <c r="AEK246" s="12"/>
      <c r="AEL246" s="12"/>
      <c r="AEM246" s="12"/>
      <c r="AEN246" s="12"/>
      <c r="AEO246" s="12"/>
      <c r="AEP246" s="12"/>
      <c r="AEQ246" s="12"/>
      <c r="AER246" s="12"/>
      <c r="AES246" s="12"/>
      <c r="AET246" s="12"/>
      <c r="AEU246" s="12"/>
      <c r="AEV246" s="12"/>
      <c r="AEW246" s="12"/>
      <c r="AEX246" s="12"/>
      <c r="AEY246" s="12"/>
      <c r="AEZ246" s="12"/>
      <c r="AFA246" s="12"/>
      <c r="AFB246" s="12"/>
      <c r="AFC246" s="12"/>
      <c r="AFD246" s="12"/>
      <c r="AFE246" s="12"/>
      <c r="AFF246" s="12"/>
      <c r="AFG246" s="12"/>
      <c r="AFH246" s="12"/>
      <c r="AFI246" s="12"/>
      <c r="AFJ246" s="12"/>
      <c r="AFK246" s="12"/>
      <c r="AFL246" s="12"/>
      <c r="AFM246" s="12"/>
      <c r="AFN246" s="12"/>
      <c r="AFO246" s="12"/>
      <c r="AFP246" s="12"/>
      <c r="AFQ246" s="12"/>
      <c r="AFR246" s="12"/>
      <c r="AFS246" s="12"/>
      <c r="AFT246" s="12"/>
      <c r="AFU246" s="12"/>
      <c r="AFV246" s="12"/>
      <c r="AFW246" s="12"/>
      <c r="AFX246" s="12"/>
      <c r="AFY246" s="12"/>
      <c r="AFZ246" s="12"/>
      <c r="AGA246" s="12"/>
      <c r="AGB246" s="12"/>
      <c r="AGC246" s="12"/>
      <c r="AGD246" s="12"/>
      <c r="AGE246" s="12"/>
      <c r="AGF246" s="12"/>
      <c r="AGG246" s="12"/>
      <c r="AGH246" s="12"/>
      <c r="AGI246" s="12"/>
      <c r="AGJ246" s="12"/>
      <c r="AGK246" s="12"/>
      <c r="AGL246" s="12"/>
      <c r="AGM246" s="12"/>
      <c r="AGN246" s="12"/>
      <c r="AGO246" s="12"/>
      <c r="AGP246" s="12"/>
      <c r="AGQ246" s="12"/>
      <c r="AGR246" s="12"/>
      <c r="AGS246" s="12"/>
      <c r="AGT246" s="12"/>
      <c r="AGU246" s="12"/>
      <c r="AGV246" s="12"/>
      <c r="AGW246" s="12"/>
      <c r="AGX246" s="12"/>
      <c r="AGY246" s="12"/>
      <c r="AGZ246" s="12"/>
      <c r="AHA246" s="12"/>
      <c r="AHB246" s="12"/>
      <c r="AHC246" s="12"/>
      <c r="AHD246" s="12"/>
      <c r="AHE246" s="12"/>
      <c r="AHF246" s="12"/>
      <c r="AHG246" s="12"/>
      <c r="AHH246" s="12"/>
      <c r="AHI246" s="12"/>
      <c r="AHJ246" s="12"/>
      <c r="AHK246" s="12"/>
      <c r="AHL246" s="12"/>
      <c r="AHM246" s="12"/>
      <c r="AHN246" s="12"/>
      <c r="AHO246" s="12"/>
      <c r="AHP246" s="12"/>
      <c r="AHQ246" s="12"/>
      <c r="AHR246" s="12"/>
      <c r="AHS246" s="12"/>
      <c r="AHT246" s="12"/>
      <c r="AHU246" s="12"/>
      <c r="AHV246" s="12"/>
      <c r="AHW246" s="12"/>
      <c r="AHX246" s="12"/>
      <c r="AHY246" s="12"/>
      <c r="AHZ246" s="12"/>
      <c r="AIA246" s="12"/>
      <c r="AIB246" s="12"/>
      <c r="AIC246" s="12"/>
      <c r="AID246" s="12"/>
      <c r="AIE246" s="12"/>
      <c r="AIF246" s="12"/>
      <c r="AIG246" s="12"/>
      <c r="AIH246" s="12"/>
      <c r="AII246" s="12"/>
      <c r="AIJ246" s="12"/>
      <c r="AIK246" s="12"/>
      <c r="AIL246" s="12"/>
      <c r="AIM246" s="12"/>
      <c r="AIN246" s="12"/>
      <c r="AIO246" s="12"/>
      <c r="AIP246" s="12"/>
      <c r="AIQ246" s="12"/>
      <c r="AIR246" s="12"/>
      <c r="AIS246" s="12"/>
      <c r="AIT246" s="12"/>
      <c r="AIU246" s="12"/>
      <c r="AIV246" s="12"/>
      <c r="AIW246" s="12"/>
      <c r="AIX246" s="12"/>
      <c r="AIY246" s="12"/>
      <c r="AIZ246" s="12"/>
      <c r="AJA246" s="12"/>
      <c r="AJB246" s="12"/>
      <c r="AJC246" s="12"/>
      <c r="AJD246" s="12"/>
      <c r="AJE246" s="12"/>
      <c r="AJF246" s="12"/>
      <c r="AJG246" s="12"/>
      <c r="AJH246" s="12"/>
      <c r="AJI246" s="12"/>
      <c r="AJJ246" s="12"/>
      <c r="AJK246" s="12"/>
      <c r="AJL246" s="12"/>
      <c r="AJM246" s="12"/>
      <c r="AJN246" s="12"/>
      <c r="AJO246" s="12"/>
      <c r="AJP246" s="12"/>
      <c r="AJQ246" s="12"/>
      <c r="AJR246" s="12"/>
      <c r="AJS246" s="12"/>
      <c r="AJT246" s="12"/>
      <c r="AJU246" s="12"/>
      <c r="AJV246" s="12"/>
      <c r="AJW246" s="12"/>
      <c r="AJX246" s="12"/>
      <c r="AJY246" s="12"/>
      <c r="AJZ246" s="12"/>
      <c r="AKA246" s="12"/>
      <c r="AKB246" s="12"/>
      <c r="AKC246" s="12"/>
      <c r="AKD246" s="12"/>
      <c r="AKE246" s="12"/>
      <c r="AKF246" s="12"/>
      <c r="AKG246" s="12"/>
      <c r="AKH246" s="12"/>
      <c r="AKI246" s="12"/>
      <c r="AKJ246" s="12"/>
      <c r="AKK246" s="12"/>
      <c r="AKL246" s="12"/>
      <c r="AKM246" s="12"/>
      <c r="AKN246" s="12"/>
      <c r="AKO246" s="12"/>
      <c r="AKP246" s="12"/>
      <c r="AKQ246" s="12"/>
      <c r="AKR246" s="12"/>
      <c r="AKS246" s="12"/>
      <c r="AKT246" s="12"/>
      <c r="AKU246" s="12"/>
      <c r="AKV246" s="12"/>
      <c r="AKW246" s="12"/>
      <c r="AKX246" s="12"/>
      <c r="AKY246" s="12"/>
      <c r="AKZ246" s="12"/>
      <c r="ALA246" s="12"/>
      <c r="ALB246" s="12"/>
      <c r="ALC246" s="12"/>
      <c r="ALD246" s="12"/>
      <c r="ALE246" s="12"/>
      <c r="ALF246" s="12"/>
      <c r="ALG246" s="12"/>
      <c r="ALH246" s="12"/>
      <c r="ALI246" s="12"/>
      <c r="ALJ246" s="12"/>
      <c r="ALK246" s="12"/>
      <c r="ALL246" s="12"/>
      <c r="ALM246" s="12"/>
      <c r="ALN246" s="12"/>
      <c r="ALO246" s="12"/>
      <c r="ALP246" s="12"/>
      <c r="ALQ246" s="12"/>
      <c r="ALR246" s="12"/>
      <c r="ALS246" s="12"/>
      <c r="ALT246" s="12"/>
      <c r="ALU246" s="12"/>
      <c r="ALV246" s="12"/>
      <c r="ALW246" s="12"/>
      <c r="ALX246" s="12"/>
      <c r="ALY246" s="12"/>
      <c r="ALZ246" s="12"/>
      <c r="AMA246" s="12"/>
      <c r="AMB246" s="12"/>
      <c r="AMC246" s="12"/>
      <c r="AMD246" s="12"/>
      <c r="AME246" s="12"/>
      <c r="AMF246" s="12"/>
      <c r="AMG246" s="12"/>
      <c r="AMH246" s="12"/>
      <c r="AMI246" s="12"/>
    </row>
    <row r="247" spans="1:1023" s="13" customFormat="1" x14ac:dyDescent="0.2">
      <c r="A247" s="12"/>
      <c r="B247" s="93"/>
      <c r="C247" s="79"/>
      <c r="D247" s="100"/>
      <c r="E247" s="171"/>
      <c r="F247" s="37"/>
      <c r="G247" s="205"/>
      <c r="H247" s="37"/>
      <c r="I247" s="279"/>
      <c r="J247" s="6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c r="AH247" s="12"/>
      <c r="AI247" s="12"/>
      <c r="AJ247" s="12"/>
      <c r="AK247" s="12"/>
      <c r="AL247" s="12"/>
      <c r="AM247" s="12"/>
      <c r="AN247" s="12"/>
      <c r="AO247" s="12"/>
      <c r="AP247" s="12"/>
      <c r="AQ247" s="12"/>
      <c r="AR247" s="12"/>
      <c r="AS247" s="12"/>
      <c r="AT247" s="12"/>
      <c r="AU247" s="12"/>
      <c r="AV247" s="12"/>
      <c r="AW247" s="12"/>
      <c r="AX247" s="12"/>
      <c r="AY247" s="12"/>
      <c r="AZ247" s="12"/>
      <c r="BA247" s="12"/>
      <c r="BB247" s="12"/>
      <c r="BC247" s="12"/>
      <c r="BD247" s="12"/>
      <c r="BE247" s="12"/>
      <c r="BF247" s="12"/>
      <c r="BG247" s="12"/>
      <c r="BH247" s="12"/>
      <c r="BI247" s="12"/>
      <c r="BJ247" s="12"/>
      <c r="BK247" s="12"/>
      <c r="BL247" s="12"/>
      <c r="BM247" s="12"/>
      <c r="BN247" s="12"/>
      <c r="BO247" s="12"/>
      <c r="BP247" s="12"/>
      <c r="BQ247" s="12"/>
      <c r="BR247" s="12"/>
      <c r="BS247" s="12"/>
      <c r="BT247" s="12"/>
      <c r="BU247" s="12"/>
      <c r="BV247" s="12"/>
      <c r="BW247" s="12"/>
      <c r="BX247" s="12"/>
      <c r="BY247" s="12"/>
      <c r="BZ247" s="12"/>
      <c r="CA247" s="12"/>
      <c r="CB247" s="12"/>
      <c r="CC247" s="12"/>
      <c r="CD247" s="12"/>
      <c r="CE247" s="12"/>
      <c r="CF247" s="12"/>
      <c r="CG247" s="12"/>
      <c r="CH247" s="12"/>
      <c r="CI247" s="12"/>
      <c r="CJ247" s="12"/>
      <c r="CK247" s="12"/>
      <c r="CL247" s="12"/>
      <c r="CM247" s="12"/>
      <c r="CN247" s="12"/>
      <c r="CO247" s="12"/>
      <c r="CP247" s="12"/>
      <c r="CQ247" s="12"/>
      <c r="CR247" s="12"/>
      <c r="CS247" s="12"/>
      <c r="CT247" s="12"/>
      <c r="CU247" s="12"/>
      <c r="CV247" s="12"/>
      <c r="CW247" s="12"/>
      <c r="CX247" s="12"/>
      <c r="CY247" s="12"/>
      <c r="CZ247" s="12"/>
      <c r="DA247" s="12"/>
      <c r="DB247" s="12"/>
      <c r="DC247" s="12"/>
      <c r="DD247" s="12"/>
      <c r="DE247" s="12"/>
      <c r="DF247" s="12"/>
      <c r="DG247" s="12"/>
      <c r="DH247" s="12"/>
      <c r="DI247" s="12"/>
      <c r="DJ247" s="12"/>
      <c r="DK247" s="12"/>
      <c r="DL247" s="12"/>
      <c r="DM247" s="12"/>
      <c r="DN247" s="12"/>
      <c r="DO247" s="12"/>
      <c r="DP247" s="12"/>
      <c r="DQ247" s="12"/>
      <c r="DR247" s="12"/>
      <c r="DS247" s="12"/>
      <c r="DT247" s="12"/>
      <c r="DU247" s="12"/>
      <c r="DV247" s="12"/>
      <c r="DW247" s="12"/>
      <c r="DX247" s="12"/>
      <c r="DY247" s="12"/>
      <c r="DZ247" s="12"/>
      <c r="EA247" s="12"/>
      <c r="EB247" s="12"/>
      <c r="EC247" s="12"/>
      <c r="ED247" s="12"/>
      <c r="EE247" s="12"/>
      <c r="EF247" s="12"/>
      <c r="EG247" s="12"/>
      <c r="EH247" s="12"/>
      <c r="EI247" s="12"/>
      <c r="EJ247" s="12"/>
      <c r="EK247" s="12"/>
      <c r="EL247" s="12"/>
      <c r="EM247" s="12"/>
      <c r="EN247" s="12"/>
      <c r="EO247" s="12"/>
      <c r="EP247" s="12"/>
      <c r="EQ247" s="12"/>
      <c r="ER247" s="12"/>
      <c r="ES247" s="12"/>
      <c r="ET247" s="12"/>
      <c r="EU247" s="12"/>
      <c r="EV247" s="12"/>
      <c r="EW247" s="12"/>
      <c r="EX247" s="12"/>
      <c r="EY247" s="12"/>
      <c r="EZ247" s="12"/>
      <c r="FA247" s="12"/>
      <c r="FB247" s="12"/>
      <c r="FC247" s="12"/>
      <c r="FD247" s="12"/>
      <c r="FE247" s="12"/>
      <c r="FF247" s="12"/>
      <c r="FG247" s="12"/>
      <c r="FH247" s="12"/>
      <c r="FI247" s="12"/>
      <c r="FJ247" s="12"/>
      <c r="FK247" s="12"/>
      <c r="FL247" s="12"/>
      <c r="FM247" s="12"/>
      <c r="FN247" s="12"/>
      <c r="FO247" s="12"/>
      <c r="FP247" s="12"/>
      <c r="FQ247" s="12"/>
      <c r="FR247" s="12"/>
      <c r="FS247" s="12"/>
      <c r="FT247" s="12"/>
      <c r="FU247" s="12"/>
      <c r="FV247" s="12"/>
      <c r="FW247" s="12"/>
      <c r="FX247" s="12"/>
      <c r="FY247" s="12"/>
      <c r="FZ247" s="12"/>
      <c r="GA247" s="12"/>
      <c r="GB247" s="12"/>
      <c r="GC247" s="12"/>
      <c r="GD247" s="12"/>
      <c r="GE247" s="12"/>
      <c r="GF247" s="12"/>
      <c r="GG247" s="12"/>
      <c r="GH247" s="12"/>
      <c r="GI247" s="12"/>
      <c r="GJ247" s="12"/>
      <c r="GK247" s="12"/>
      <c r="GL247" s="12"/>
      <c r="GM247" s="12"/>
      <c r="GN247" s="12"/>
      <c r="GO247" s="12"/>
      <c r="GP247" s="12"/>
      <c r="GQ247" s="12"/>
      <c r="GR247" s="12"/>
      <c r="GS247" s="12"/>
      <c r="GT247" s="12"/>
      <c r="GU247" s="12"/>
      <c r="GV247" s="12"/>
      <c r="GW247" s="12"/>
      <c r="GX247" s="12"/>
      <c r="GY247" s="12"/>
      <c r="GZ247" s="12"/>
      <c r="HA247" s="12"/>
      <c r="HB247" s="12"/>
      <c r="HC247" s="12"/>
      <c r="HD247" s="12"/>
      <c r="HE247" s="12"/>
      <c r="HF247" s="12"/>
      <c r="HG247" s="12"/>
      <c r="HH247" s="12"/>
      <c r="HI247" s="12"/>
      <c r="HJ247" s="12"/>
      <c r="HK247" s="12"/>
      <c r="HL247" s="12"/>
      <c r="HM247" s="12"/>
      <c r="HN247" s="12"/>
      <c r="HO247" s="12"/>
      <c r="HP247" s="12"/>
      <c r="HQ247" s="12"/>
      <c r="HR247" s="12"/>
      <c r="HS247" s="12"/>
      <c r="HT247" s="12"/>
      <c r="HU247" s="12"/>
      <c r="HV247" s="12"/>
      <c r="HW247" s="12"/>
      <c r="HX247" s="12"/>
      <c r="HY247" s="12"/>
      <c r="HZ247" s="12"/>
      <c r="IA247" s="12"/>
      <c r="IB247" s="12"/>
      <c r="IC247" s="12"/>
      <c r="ID247" s="12"/>
      <c r="IE247" s="12"/>
      <c r="IF247" s="12"/>
      <c r="IG247" s="12"/>
      <c r="IH247" s="12"/>
      <c r="II247" s="12"/>
      <c r="IJ247" s="12"/>
      <c r="IK247" s="12"/>
      <c r="IL247" s="12"/>
      <c r="IM247" s="12"/>
      <c r="IN247" s="12"/>
      <c r="IO247" s="12"/>
      <c r="IP247" s="12"/>
      <c r="IQ247" s="12"/>
      <c r="IR247" s="12"/>
      <c r="IS247" s="12"/>
      <c r="IT247" s="12"/>
      <c r="IU247" s="12"/>
      <c r="IV247" s="12"/>
      <c r="IW247" s="12"/>
      <c r="IX247" s="12"/>
      <c r="IY247" s="12"/>
      <c r="IZ247" s="12"/>
      <c r="JA247" s="12"/>
      <c r="JB247" s="12"/>
      <c r="JC247" s="12"/>
      <c r="JD247" s="12"/>
      <c r="JE247" s="12"/>
      <c r="JF247" s="12"/>
      <c r="JG247" s="12"/>
      <c r="JH247" s="12"/>
      <c r="JI247" s="12"/>
      <c r="JJ247" s="12"/>
      <c r="JK247" s="12"/>
      <c r="JL247" s="12"/>
      <c r="JM247" s="12"/>
      <c r="JN247" s="12"/>
      <c r="JO247" s="12"/>
      <c r="JP247" s="12"/>
      <c r="JQ247" s="12"/>
      <c r="JR247" s="12"/>
      <c r="JS247" s="12"/>
      <c r="JT247" s="12"/>
      <c r="JU247" s="12"/>
      <c r="JV247" s="12"/>
      <c r="JW247" s="12"/>
      <c r="JX247" s="12"/>
      <c r="JY247" s="12"/>
      <c r="JZ247" s="12"/>
      <c r="KA247" s="12"/>
      <c r="KB247" s="12"/>
      <c r="KC247" s="12"/>
      <c r="KD247" s="12"/>
      <c r="KE247" s="12"/>
      <c r="KF247" s="12"/>
      <c r="KG247" s="12"/>
      <c r="KH247" s="12"/>
      <c r="KI247" s="12"/>
      <c r="KJ247" s="12"/>
      <c r="KK247" s="12"/>
      <c r="KL247" s="12"/>
      <c r="KM247" s="12"/>
      <c r="KN247" s="12"/>
      <c r="KO247" s="12"/>
      <c r="KP247" s="12"/>
      <c r="KQ247" s="12"/>
      <c r="KR247" s="12"/>
      <c r="KS247" s="12"/>
      <c r="KT247" s="12"/>
      <c r="KU247" s="12"/>
      <c r="KV247" s="12"/>
      <c r="KW247" s="12"/>
      <c r="KX247" s="12"/>
      <c r="KY247" s="12"/>
      <c r="KZ247" s="12"/>
      <c r="LA247" s="12"/>
      <c r="LB247" s="12"/>
      <c r="LC247" s="12"/>
      <c r="LD247" s="12"/>
      <c r="LE247" s="12"/>
      <c r="LF247" s="12"/>
      <c r="LG247" s="12"/>
      <c r="LH247" s="12"/>
      <c r="LI247" s="12"/>
      <c r="LJ247" s="12"/>
      <c r="LK247" s="12"/>
      <c r="LL247" s="12"/>
      <c r="LM247" s="12"/>
      <c r="LN247" s="12"/>
      <c r="LO247" s="12"/>
      <c r="LP247" s="12"/>
      <c r="LQ247" s="12"/>
      <c r="LR247" s="12"/>
      <c r="LS247" s="12"/>
      <c r="LT247" s="12"/>
      <c r="LU247" s="12"/>
      <c r="LV247" s="12"/>
      <c r="LW247" s="12"/>
      <c r="LX247" s="12"/>
      <c r="LY247" s="12"/>
      <c r="LZ247" s="12"/>
      <c r="MA247" s="12"/>
      <c r="MB247" s="12"/>
      <c r="MC247" s="12"/>
      <c r="MD247" s="12"/>
      <c r="ME247" s="12"/>
      <c r="MF247" s="12"/>
      <c r="MG247" s="12"/>
      <c r="MH247" s="12"/>
      <c r="MI247" s="12"/>
      <c r="MJ247" s="12"/>
      <c r="MK247" s="12"/>
      <c r="ML247" s="12"/>
      <c r="MM247" s="12"/>
      <c r="MN247" s="12"/>
      <c r="MO247" s="12"/>
      <c r="MP247" s="12"/>
      <c r="MQ247" s="12"/>
      <c r="MR247" s="12"/>
      <c r="MS247" s="12"/>
      <c r="MT247" s="12"/>
      <c r="MU247" s="12"/>
      <c r="MV247" s="12"/>
      <c r="MW247" s="12"/>
      <c r="MX247" s="12"/>
      <c r="MY247" s="12"/>
      <c r="MZ247" s="12"/>
      <c r="NA247" s="12"/>
      <c r="NB247" s="12"/>
      <c r="NC247" s="12"/>
      <c r="ND247" s="12"/>
      <c r="NE247" s="12"/>
      <c r="NF247" s="12"/>
      <c r="NG247" s="12"/>
      <c r="NH247" s="12"/>
      <c r="NI247" s="12"/>
      <c r="NJ247" s="12"/>
      <c r="NK247" s="12"/>
      <c r="NL247" s="12"/>
      <c r="NM247" s="12"/>
      <c r="NN247" s="12"/>
      <c r="NO247" s="12"/>
      <c r="NP247" s="12"/>
      <c r="NQ247" s="12"/>
      <c r="NR247" s="12"/>
      <c r="NS247" s="12"/>
      <c r="NT247" s="12"/>
      <c r="NU247" s="12"/>
      <c r="NV247" s="12"/>
      <c r="NW247" s="12"/>
      <c r="NX247" s="12"/>
      <c r="NY247" s="12"/>
      <c r="NZ247" s="12"/>
      <c r="OA247" s="12"/>
      <c r="OB247" s="12"/>
      <c r="OC247" s="12"/>
      <c r="OD247" s="12"/>
      <c r="OE247" s="12"/>
      <c r="OF247" s="12"/>
      <c r="OG247" s="12"/>
      <c r="OH247" s="12"/>
      <c r="OI247" s="12"/>
      <c r="OJ247" s="12"/>
      <c r="OK247" s="12"/>
      <c r="OL247" s="12"/>
      <c r="OM247" s="12"/>
      <c r="ON247" s="12"/>
      <c r="OO247" s="12"/>
      <c r="OP247" s="12"/>
      <c r="OQ247" s="12"/>
      <c r="OR247" s="12"/>
      <c r="OS247" s="12"/>
      <c r="OT247" s="12"/>
      <c r="OU247" s="12"/>
      <c r="OV247" s="12"/>
      <c r="OW247" s="12"/>
      <c r="OX247" s="12"/>
      <c r="OY247" s="12"/>
      <c r="OZ247" s="12"/>
      <c r="PA247" s="12"/>
      <c r="PB247" s="12"/>
      <c r="PC247" s="12"/>
      <c r="PD247" s="12"/>
      <c r="PE247" s="12"/>
      <c r="PF247" s="12"/>
      <c r="PG247" s="12"/>
      <c r="PH247" s="12"/>
      <c r="PI247" s="12"/>
      <c r="PJ247" s="12"/>
      <c r="PK247" s="12"/>
      <c r="PL247" s="12"/>
      <c r="PM247" s="12"/>
      <c r="PN247" s="12"/>
      <c r="PO247" s="12"/>
      <c r="PP247" s="12"/>
      <c r="PQ247" s="12"/>
      <c r="PR247" s="12"/>
      <c r="PS247" s="12"/>
      <c r="PT247" s="12"/>
      <c r="PU247" s="12"/>
      <c r="PV247" s="12"/>
      <c r="PW247" s="12"/>
      <c r="PX247" s="12"/>
      <c r="PY247" s="12"/>
      <c r="PZ247" s="12"/>
      <c r="QA247" s="12"/>
      <c r="QB247" s="12"/>
      <c r="QC247" s="12"/>
      <c r="QD247" s="12"/>
      <c r="QE247" s="12"/>
      <c r="QF247" s="12"/>
      <c r="QG247" s="12"/>
      <c r="QH247" s="12"/>
      <c r="QI247" s="12"/>
      <c r="QJ247" s="12"/>
      <c r="QK247" s="12"/>
      <c r="QL247" s="12"/>
      <c r="QM247" s="12"/>
      <c r="QN247" s="12"/>
      <c r="QO247" s="12"/>
      <c r="QP247" s="12"/>
      <c r="QQ247" s="12"/>
      <c r="QR247" s="12"/>
      <c r="QS247" s="12"/>
      <c r="QT247" s="12"/>
      <c r="QU247" s="12"/>
      <c r="QV247" s="12"/>
      <c r="QW247" s="12"/>
      <c r="QX247" s="12"/>
      <c r="QY247" s="12"/>
      <c r="QZ247" s="12"/>
      <c r="RA247" s="12"/>
      <c r="RB247" s="12"/>
      <c r="RC247" s="12"/>
      <c r="RD247" s="12"/>
      <c r="RE247" s="12"/>
      <c r="RF247" s="12"/>
      <c r="RG247" s="12"/>
      <c r="RH247" s="12"/>
      <c r="RI247" s="12"/>
      <c r="RJ247" s="12"/>
      <c r="RK247" s="12"/>
      <c r="RL247" s="12"/>
      <c r="RM247" s="12"/>
      <c r="RN247" s="12"/>
      <c r="RO247" s="12"/>
      <c r="RP247" s="12"/>
      <c r="RQ247" s="12"/>
      <c r="RR247" s="12"/>
      <c r="RS247" s="12"/>
      <c r="RT247" s="12"/>
      <c r="RU247" s="12"/>
      <c r="RV247" s="12"/>
      <c r="RW247" s="12"/>
      <c r="RX247" s="12"/>
      <c r="RY247" s="12"/>
      <c r="RZ247" s="12"/>
      <c r="SA247" s="12"/>
      <c r="SB247" s="12"/>
      <c r="SC247" s="12"/>
      <c r="SD247" s="12"/>
      <c r="SE247" s="12"/>
      <c r="SF247" s="12"/>
      <c r="SG247" s="12"/>
      <c r="SH247" s="12"/>
      <c r="SI247" s="12"/>
      <c r="SJ247" s="12"/>
      <c r="SK247" s="12"/>
      <c r="SL247" s="12"/>
      <c r="SM247" s="12"/>
      <c r="SN247" s="12"/>
      <c r="SO247" s="12"/>
      <c r="SP247" s="12"/>
      <c r="SQ247" s="12"/>
      <c r="SR247" s="12"/>
      <c r="SS247" s="12"/>
      <c r="ST247" s="12"/>
      <c r="SU247" s="12"/>
      <c r="SV247" s="12"/>
      <c r="SW247" s="12"/>
      <c r="SX247" s="12"/>
      <c r="SY247" s="12"/>
      <c r="SZ247" s="12"/>
      <c r="TA247" s="12"/>
      <c r="TB247" s="12"/>
      <c r="TC247" s="12"/>
      <c r="TD247" s="12"/>
      <c r="TE247" s="12"/>
      <c r="TF247" s="12"/>
      <c r="TG247" s="12"/>
      <c r="TH247" s="12"/>
      <c r="TI247" s="12"/>
      <c r="TJ247" s="12"/>
      <c r="TK247" s="12"/>
      <c r="TL247" s="12"/>
      <c r="TM247" s="12"/>
      <c r="TN247" s="12"/>
      <c r="TO247" s="12"/>
      <c r="TP247" s="12"/>
      <c r="TQ247" s="12"/>
      <c r="TR247" s="12"/>
      <c r="TS247" s="12"/>
      <c r="TT247" s="12"/>
      <c r="TU247" s="12"/>
      <c r="TV247" s="12"/>
      <c r="TW247" s="12"/>
      <c r="TX247" s="12"/>
      <c r="TY247" s="12"/>
      <c r="TZ247" s="12"/>
      <c r="UA247" s="12"/>
      <c r="UB247" s="12"/>
      <c r="UC247" s="12"/>
      <c r="UD247" s="12"/>
      <c r="UE247" s="12"/>
      <c r="UF247" s="12"/>
      <c r="UG247" s="12"/>
      <c r="UH247" s="12"/>
      <c r="UI247" s="12"/>
      <c r="UJ247" s="12"/>
      <c r="UK247" s="12"/>
      <c r="UL247" s="12"/>
      <c r="UM247" s="12"/>
      <c r="UN247" s="12"/>
      <c r="UO247" s="12"/>
      <c r="UP247" s="12"/>
      <c r="UQ247" s="12"/>
      <c r="UR247" s="12"/>
      <c r="US247" s="12"/>
      <c r="UT247" s="12"/>
      <c r="UU247" s="12"/>
      <c r="UV247" s="12"/>
      <c r="UW247" s="12"/>
      <c r="UX247" s="12"/>
      <c r="UY247" s="12"/>
      <c r="UZ247" s="12"/>
      <c r="VA247" s="12"/>
      <c r="VB247" s="12"/>
      <c r="VC247" s="12"/>
      <c r="VD247" s="12"/>
      <c r="VE247" s="12"/>
      <c r="VF247" s="12"/>
      <c r="VG247" s="12"/>
      <c r="VH247" s="12"/>
      <c r="VI247" s="12"/>
      <c r="VJ247" s="12"/>
      <c r="VK247" s="12"/>
      <c r="VL247" s="12"/>
      <c r="VM247" s="12"/>
      <c r="VN247" s="12"/>
      <c r="VO247" s="12"/>
      <c r="VP247" s="12"/>
      <c r="VQ247" s="12"/>
      <c r="VR247" s="12"/>
      <c r="VS247" s="12"/>
      <c r="VT247" s="12"/>
      <c r="VU247" s="12"/>
      <c r="VV247" s="12"/>
      <c r="VW247" s="12"/>
      <c r="VX247" s="12"/>
      <c r="VY247" s="12"/>
      <c r="VZ247" s="12"/>
      <c r="WA247" s="12"/>
      <c r="WB247" s="12"/>
      <c r="WC247" s="12"/>
      <c r="WD247" s="12"/>
      <c r="WE247" s="12"/>
      <c r="WF247" s="12"/>
      <c r="WG247" s="12"/>
      <c r="WH247" s="12"/>
      <c r="WI247" s="12"/>
      <c r="WJ247" s="12"/>
      <c r="WK247" s="12"/>
      <c r="WL247" s="12"/>
      <c r="WM247" s="12"/>
      <c r="WN247" s="12"/>
      <c r="WO247" s="12"/>
      <c r="WP247" s="12"/>
      <c r="WQ247" s="12"/>
      <c r="WR247" s="12"/>
      <c r="WS247" s="12"/>
      <c r="WT247" s="12"/>
      <c r="WU247" s="12"/>
      <c r="WV247" s="12"/>
      <c r="WW247" s="12"/>
      <c r="WX247" s="12"/>
      <c r="WY247" s="12"/>
      <c r="WZ247" s="12"/>
      <c r="XA247" s="12"/>
      <c r="XB247" s="12"/>
      <c r="XC247" s="12"/>
      <c r="XD247" s="12"/>
      <c r="XE247" s="12"/>
      <c r="XF247" s="12"/>
      <c r="XG247" s="12"/>
      <c r="XH247" s="12"/>
      <c r="XI247" s="12"/>
      <c r="XJ247" s="12"/>
      <c r="XK247" s="12"/>
      <c r="XL247" s="12"/>
      <c r="XM247" s="12"/>
      <c r="XN247" s="12"/>
      <c r="XO247" s="12"/>
      <c r="XP247" s="12"/>
      <c r="XQ247" s="12"/>
      <c r="XR247" s="12"/>
      <c r="XS247" s="12"/>
      <c r="XT247" s="12"/>
      <c r="XU247" s="12"/>
      <c r="XV247" s="12"/>
      <c r="XW247" s="12"/>
      <c r="XX247" s="12"/>
      <c r="XY247" s="12"/>
      <c r="XZ247" s="12"/>
      <c r="YA247" s="12"/>
      <c r="YB247" s="12"/>
      <c r="YC247" s="12"/>
      <c r="YD247" s="12"/>
      <c r="YE247" s="12"/>
      <c r="YF247" s="12"/>
      <c r="YG247" s="12"/>
      <c r="YH247" s="12"/>
      <c r="YI247" s="12"/>
      <c r="YJ247" s="12"/>
      <c r="YK247" s="12"/>
      <c r="YL247" s="12"/>
      <c r="YM247" s="12"/>
      <c r="YN247" s="12"/>
      <c r="YO247" s="12"/>
      <c r="YP247" s="12"/>
      <c r="YQ247" s="12"/>
      <c r="YR247" s="12"/>
      <c r="YS247" s="12"/>
      <c r="YT247" s="12"/>
      <c r="YU247" s="12"/>
      <c r="YV247" s="12"/>
      <c r="YW247" s="12"/>
      <c r="YX247" s="12"/>
      <c r="YY247" s="12"/>
      <c r="YZ247" s="12"/>
      <c r="ZA247" s="12"/>
      <c r="ZB247" s="12"/>
      <c r="ZC247" s="12"/>
      <c r="ZD247" s="12"/>
      <c r="ZE247" s="12"/>
      <c r="ZF247" s="12"/>
      <c r="ZG247" s="12"/>
      <c r="ZH247" s="12"/>
      <c r="ZI247" s="12"/>
      <c r="ZJ247" s="12"/>
      <c r="ZK247" s="12"/>
      <c r="ZL247" s="12"/>
      <c r="ZM247" s="12"/>
      <c r="ZN247" s="12"/>
      <c r="ZO247" s="12"/>
      <c r="ZP247" s="12"/>
      <c r="ZQ247" s="12"/>
      <c r="ZR247" s="12"/>
      <c r="ZS247" s="12"/>
      <c r="ZT247" s="12"/>
      <c r="ZU247" s="12"/>
      <c r="ZV247" s="12"/>
      <c r="ZW247" s="12"/>
      <c r="ZX247" s="12"/>
      <c r="ZY247" s="12"/>
      <c r="ZZ247" s="12"/>
      <c r="AAA247" s="12"/>
      <c r="AAB247" s="12"/>
      <c r="AAC247" s="12"/>
      <c r="AAD247" s="12"/>
      <c r="AAE247" s="12"/>
      <c r="AAF247" s="12"/>
      <c r="AAG247" s="12"/>
      <c r="AAH247" s="12"/>
      <c r="AAI247" s="12"/>
      <c r="AAJ247" s="12"/>
      <c r="AAK247" s="12"/>
      <c r="AAL247" s="12"/>
      <c r="AAM247" s="12"/>
      <c r="AAN247" s="12"/>
      <c r="AAO247" s="12"/>
      <c r="AAP247" s="12"/>
      <c r="AAQ247" s="12"/>
      <c r="AAR247" s="12"/>
      <c r="AAS247" s="12"/>
      <c r="AAT247" s="12"/>
      <c r="AAU247" s="12"/>
      <c r="AAV247" s="12"/>
      <c r="AAW247" s="12"/>
      <c r="AAX247" s="12"/>
      <c r="AAY247" s="12"/>
      <c r="AAZ247" s="12"/>
      <c r="ABA247" s="12"/>
      <c r="ABB247" s="12"/>
      <c r="ABC247" s="12"/>
      <c r="ABD247" s="12"/>
      <c r="ABE247" s="12"/>
      <c r="ABF247" s="12"/>
      <c r="ABG247" s="12"/>
      <c r="ABH247" s="12"/>
      <c r="ABI247" s="12"/>
      <c r="ABJ247" s="12"/>
      <c r="ABK247" s="12"/>
      <c r="ABL247" s="12"/>
      <c r="ABM247" s="12"/>
      <c r="ABN247" s="12"/>
      <c r="ABO247" s="12"/>
      <c r="ABP247" s="12"/>
      <c r="ABQ247" s="12"/>
      <c r="ABR247" s="12"/>
      <c r="ABS247" s="12"/>
      <c r="ABT247" s="12"/>
      <c r="ABU247" s="12"/>
      <c r="ABV247" s="12"/>
      <c r="ABW247" s="12"/>
      <c r="ABX247" s="12"/>
      <c r="ABY247" s="12"/>
      <c r="ABZ247" s="12"/>
      <c r="ACA247" s="12"/>
      <c r="ACB247" s="12"/>
      <c r="ACC247" s="12"/>
      <c r="ACD247" s="12"/>
      <c r="ACE247" s="12"/>
      <c r="ACF247" s="12"/>
      <c r="ACG247" s="12"/>
      <c r="ACH247" s="12"/>
      <c r="ACI247" s="12"/>
      <c r="ACJ247" s="12"/>
      <c r="ACK247" s="12"/>
      <c r="ACL247" s="12"/>
      <c r="ACM247" s="12"/>
      <c r="ACN247" s="12"/>
      <c r="ACO247" s="12"/>
      <c r="ACP247" s="12"/>
      <c r="ACQ247" s="12"/>
      <c r="ACR247" s="12"/>
      <c r="ACS247" s="12"/>
      <c r="ACT247" s="12"/>
      <c r="ACU247" s="12"/>
      <c r="ACV247" s="12"/>
      <c r="ACW247" s="12"/>
      <c r="ACX247" s="12"/>
      <c r="ACY247" s="12"/>
      <c r="ACZ247" s="12"/>
      <c r="ADA247" s="12"/>
      <c r="ADB247" s="12"/>
      <c r="ADC247" s="12"/>
      <c r="ADD247" s="12"/>
      <c r="ADE247" s="12"/>
      <c r="ADF247" s="12"/>
      <c r="ADG247" s="12"/>
      <c r="ADH247" s="12"/>
      <c r="ADI247" s="12"/>
      <c r="ADJ247" s="12"/>
      <c r="ADK247" s="12"/>
      <c r="ADL247" s="12"/>
      <c r="ADM247" s="12"/>
      <c r="ADN247" s="12"/>
      <c r="ADO247" s="12"/>
      <c r="ADP247" s="12"/>
      <c r="ADQ247" s="12"/>
      <c r="ADR247" s="12"/>
      <c r="ADS247" s="12"/>
      <c r="ADT247" s="12"/>
      <c r="ADU247" s="12"/>
      <c r="ADV247" s="12"/>
      <c r="ADW247" s="12"/>
      <c r="ADX247" s="12"/>
      <c r="ADY247" s="12"/>
      <c r="ADZ247" s="12"/>
      <c r="AEA247" s="12"/>
      <c r="AEB247" s="12"/>
      <c r="AEC247" s="12"/>
      <c r="AED247" s="12"/>
      <c r="AEE247" s="12"/>
      <c r="AEF247" s="12"/>
      <c r="AEG247" s="12"/>
      <c r="AEH247" s="12"/>
      <c r="AEI247" s="12"/>
      <c r="AEJ247" s="12"/>
      <c r="AEK247" s="12"/>
      <c r="AEL247" s="12"/>
      <c r="AEM247" s="12"/>
      <c r="AEN247" s="12"/>
      <c r="AEO247" s="12"/>
      <c r="AEP247" s="12"/>
      <c r="AEQ247" s="12"/>
      <c r="AER247" s="12"/>
      <c r="AES247" s="12"/>
      <c r="AET247" s="12"/>
      <c r="AEU247" s="12"/>
      <c r="AEV247" s="12"/>
      <c r="AEW247" s="12"/>
      <c r="AEX247" s="12"/>
      <c r="AEY247" s="12"/>
      <c r="AEZ247" s="12"/>
      <c r="AFA247" s="12"/>
      <c r="AFB247" s="12"/>
      <c r="AFC247" s="12"/>
      <c r="AFD247" s="12"/>
      <c r="AFE247" s="12"/>
      <c r="AFF247" s="12"/>
      <c r="AFG247" s="12"/>
      <c r="AFH247" s="12"/>
      <c r="AFI247" s="12"/>
      <c r="AFJ247" s="12"/>
      <c r="AFK247" s="12"/>
      <c r="AFL247" s="12"/>
      <c r="AFM247" s="12"/>
      <c r="AFN247" s="12"/>
      <c r="AFO247" s="12"/>
      <c r="AFP247" s="12"/>
      <c r="AFQ247" s="12"/>
      <c r="AFR247" s="12"/>
      <c r="AFS247" s="12"/>
      <c r="AFT247" s="12"/>
      <c r="AFU247" s="12"/>
      <c r="AFV247" s="12"/>
      <c r="AFW247" s="12"/>
      <c r="AFX247" s="12"/>
      <c r="AFY247" s="12"/>
      <c r="AFZ247" s="12"/>
      <c r="AGA247" s="12"/>
      <c r="AGB247" s="12"/>
      <c r="AGC247" s="12"/>
      <c r="AGD247" s="12"/>
      <c r="AGE247" s="12"/>
      <c r="AGF247" s="12"/>
      <c r="AGG247" s="12"/>
      <c r="AGH247" s="12"/>
      <c r="AGI247" s="12"/>
      <c r="AGJ247" s="12"/>
      <c r="AGK247" s="12"/>
      <c r="AGL247" s="12"/>
      <c r="AGM247" s="12"/>
      <c r="AGN247" s="12"/>
      <c r="AGO247" s="12"/>
      <c r="AGP247" s="12"/>
      <c r="AGQ247" s="12"/>
      <c r="AGR247" s="12"/>
      <c r="AGS247" s="12"/>
      <c r="AGT247" s="12"/>
      <c r="AGU247" s="12"/>
      <c r="AGV247" s="12"/>
      <c r="AGW247" s="12"/>
      <c r="AGX247" s="12"/>
      <c r="AGY247" s="12"/>
      <c r="AGZ247" s="12"/>
      <c r="AHA247" s="12"/>
      <c r="AHB247" s="12"/>
      <c r="AHC247" s="12"/>
      <c r="AHD247" s="12"/>
      <c r="AHE247" s="12"/>
      <c r="AHF247" s="12"/>
      <c r="AHG247" s="12"/>
      <c r="AHH247" s="12"/>
      <c r="AHI247" s="12"/>
      <c r="AHJ247" s="12"/>
      <c r="AHK247" s="12"/>
      <c r="AHL247" s="12"/>
      <c r="AHM247" s="12"/>
      <c r="AHN247" s="12"/>
      <c r="AHO247" s="12"/>
      <c r="AHP247" s="12"/>
      <c r="AHQ247" s="12"/>
      <c r="AHR247" s="12"/>
      <c r="AHS247" s="12"/>
      <c r="AHT247" s="12"/>
      <c r="AHU247" s="12"/>
      <c r="AHV247" s="12"/>
      <c r="AHW247" s="12"/>
      <c r="AHX247" s="12"/>
      <c r="AHY247" s="12"/>
      <c r="AHZ247" s="12"/>
      <c r="AIA247" s="12"/>
      <c r="AIB247" s="12"/>
      <c r="AIC247" s="12"/>
      <c r="AID247" s="12"/>
      <c r="AIE247" s="12"/>
      <c r="AIF247" s="12"/>
      <c r="AIG247" s="12"/>
      <c r="AIH247" s="12"/>
      <c r="AII247" s="12"/>
      <c r="AIJ247" s="12"/>
      <c r="AIK247" s="12"/>
      <c r="AIL247" s="12"/>
      <c r="AIM247" s="12"/>
      <c r="AIN247" s="12"/>
      <c r="AIO247" s="12"/>
      <c r="AIP247" s="12"/>
      <c r="AIQ247" s="12"/>
      <c r="AIR247" s="12"/>
      <c r="AIS247" s="12"/>
      <c r="AIT247" s="12"/>
      <c r="AIU247" s="12"/>
      <c r="AIV247" s="12"/>
      <c r="AIW247" s="12"/>
      <c r="AIX247" s="12"/>
      <c r="AIY247" s="12"/>
      <c r="AIZ247" s="12"/>
      <c r="AJA247" s="12"/>
      <c r="AJB247" s="12"/>
      <c r="AJC247" s="12"/>
      <c r="AJD247" s="12"/>
      <c r="AJE247" s="12"/>
      <c r="AJF247" s="12"/>
      <c r="AJG247" s="12"/>
      <c r="AJH247" s="12"/>
      <c r="AJI247" s="12"/>
      <c r="AJJ247" s="12"/>
      <c r="AJK247" s="12"/>
      <c r="AJL247" s="12"/>
      <c r="AJM247" s="12"/>
      <c r="AJN247" s="12"/>
      <c r="AJO247" s="12"/>
      <c r="AJP247" s="12"/>
      <c r="AJQ247" s="12"/>
      <c r="AJR247" s="12"/>
      <c r="AJS247" s="12"/>
      <c r="AJT247" s="12"/>
      <c r="AJU247" s="12"/>
      <c r="AJV247" s="12"/>
      <c r="AJW247" s="12"/>
      <c r="AJX247" s="12"/>
      <c r="AJY247" s="12"/>
      <c r="AJZ247" s="12"/>
      <c r="AKA247" s="12"/>
      <c r="AKB247" s="12"/>
      <c r="AKC247" s="12"/>
      <c r="AKD247" s="12"/>
      <c r="AKE247" s="12"/>
      <c r="AKF247" s="12"/>
      <c r="AKG247" s="12"/>
      <c r="AKH247" s="12"/>
      <c r="AKI247" s="12"/>
      <c r="AKJ247" s="12"/>
      <c r="AKK247" s="12"/>
      <c r="AKL247" s="12"/>
      <c r="AKM247" s="12"/>
      <c r="AKN247" s="12"/>
      <c r="AKO247" s="12"/>
      <c r="AKP247" s="12"/>
      <c r="AKQ247" s="12"/>
      <c r="AKR247" s="12"/>
      <c r="AKS247" s="12"/>
      <c r="AKT247" s="12"/>
      <c r="AKU247" s="12"/>
      <c r="AKV247" s="12"/>
      <c r="AKW247" s="12"/>
      <c r="AKX247" s="12"/>
      <c r="AKY247" s="12"/>
      <c r="AKZ247" s="12"/>
      <c r="ALA247" s="12"/>
      <c r="ALB247" s="12"/>
      <c r="ALC247" s="12"/>
      <c r="ALD247" s="12"/>
      <c r="ALE247" s="12"/>
      <c r="ALF247" s="12"/>
      <c r="ALG247" s="12"/>
      <c r="ALH247" s="12"/>
      <c r="ALI247" s="12"/>
      <c r="ALJ247" s="12"/>
      <c r="ALK247" s="12"/>
      <c r="ALL247" s="12"/>
      <c r="ALM247" s="12"/>
      <c r="ALN247" s="12"/>
      <c r="ALO247" s="12"/>
      <c r="ALP247" s="12"/>
      <c r="ALQ247" s="12"/>
      <c r="ALR247" s="12"/>
      <c r="ALS247" s="12"/>
      <c r="ALT247" s="12"/>
      <c r="ALU247" s="12"/>
      <c r="ALV247" s="12"/>
      <c r="ALW247" s="12"/>
      <c r="ALX247" s="12"/>
      <c r="ALY247" s="12"/>
      <c r="ALZ247" s="12"/>
      <c r="AMA247" s="12"/>
      <c r="AMB247" s="12"/>
      <c r="AMC247" s="12"/>
      <c r="AMD247" s="12"/>
      <c r="AME247" s="12"/>
      <c r="AMF247" s="12"/>
      <c r="AMG247" s="12"/>
      <c r="AMH247" s="12"/>
      <c r="AMI247" s="12"/>
    </row>
    <row r="248" spans="1:1023" s="13" customFormat="1" x14ac:dyDescent="0.2">
      <c r="A248" s="12"/>
      <c r="B248" s="93"/>
      <c r="C248" s="79"/>
      <c r="D248" s="147">
        <f>D244+1</f>
        <v>40202</v>
      </c>
      <c r="E248" s="174" t="s">
        <v>39</v>
      </c>
      <c r="F248" s="199"/>
      <c r="G248" s="209"/>
      <c r="H248" s="236"/>
      <c r="I248" s="288"/>
      <c r="J248" s="259"/>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c r="AH248" s="12"/>
      <c r="AI248" s="12"/>
      <c r="AJ248" s="12"/>
      <c r="AK248" s="12"/>
      <c r="AL248" s="12"/>
      <c r="AM248" s="12"/>
      <c r="AN248" s="12"/>
      <c r="AO248" s="12"/>
      <c r="AP248" s="12"/>
      <c r="AQ248" s="12"/>
      <c r="AR248" s="12"/>
      <c r="AS248" s="12"/>
      <c r="AT248" s="12"/>
      <c r="AU248" s="12"/>
      <c r="AV248" s="12"/>
      <c r="AW248" s="12"/>
      <c r="AX248" s="12"/>
      <c r="AY248" s="12"/>
      <c r="AZ248" s="12"/>
      <c r="BA248" s="12"/>
      <c r="BB248" s="12"/>
      <c r="BC248" s="12"/>
      <c r="BD248" s="12"/>
      <c r="BE248" s="12"/>
      <c r="BF248" s="12"/>
      <c r="BG248" s="12"/>
      <c r="BH248" s="12"/>
      <c r="BI248" s="12"/>
      <c r="BJ248" s="12"/>
      <c r="BK248" s="12"/>
      <c r="BL248" s="12"/>
      <c r="BM248" s="12"/>
      <c r="BN248" s="12"/>
      <c r="BO248" s="12"/>
      <c r="BP248" s="12"/>
      <c r="BQ248" s="12"/>
      <c r="BR248" s="12"/>
      <c r="BS248" s="12"/>
      <c r="BT248" s="12"/>
      <c r="BU248" s="12"/>
      <c r="BV248" s="12"/>
      <c r="BW248" s="12"/>
      <c r="BX248" s="12"/>
      <c r="BY248" s="12"/>
      <c r="BZ248" s="12"/>
      <c r="CA248" s="12"/>
      <c r="CB248" s="12"/>
      <c r="CC248" s="12"/>
      <c r="CD248" s="12"/>
      <c r="CE248" s="12"/>
      <c r="CF248" s="12"/>
      <c r="CG248" s="12"/>
      <c r="CH248" s="12"/>
      <c r="CI248" s="12"/>
      <c r="CJ248" s="12"/>
      <c r="CK248" s="12"/>
      <c r="CL248" s="12"/>
      <c r="CM248" s="12"/>
      <c r="CN248" s="12"/>
      <c r="CO248" s="12"/>
      <c r="CP248" s="12"/>
      <c r="CQ248" s="12"/>
      <c r="CR248" s="12"/>
      <c r="CS248" s="12"/>
      <c r="CT248" s="12"/>
      <c r="CU248" s="12"/>
      <c r="CV248" s="12"/>
      <c r="CW248" s="12"/>
      <c r="CX248" s="12"/>
      <c r="CY248" s="12"/>
      <c r="CZ248" s="12"/>
      <c r="DA248" s="12"/>
      <c r="DB248" s="12"/>
      <c r="DC248" s="12"/>
      <c r="DD248" s="12"/>
      <c r="DE248" s="12"/>
      <c r="DF248" s="12"/>
      <c r="DG248" s="12"/>
      <c r="DH248" s="12"/>
      <c r="DI248" s="12"/>
      <c r="DJ248" s="12"/>
      <c r="DK248" s="12"/>
      <c r="DL248" s="12"/>
      <c r="DM248" s="12"/>
      <c r="DN248" s="12"/>
      <c r="DO248" s="12"/>
      <c r="DP248" s="12"/>
      <c r="DQ248" s="12"/>
      <c r="DR248" s="12"/>
      <c r="DS248" s="12"/>
      <c r="DT248" s="12"/>
      <c r="DU248" s="12"/>
      <c r="DV248" s="12"/>
      <c r="DW248" s="12"/>
      <c r="DX248" s="12"/>
      <c r="DY248" s="12"/>
      <c r="DZ248" s="12"/>
      <c r="EA248" s="12"/>
      <c r="EB248" s="12"/>
      <c r="EC248" s="12"/>
      <c r="ED248" s="12"/>
      <c r="EE248" s="12"/>
      <c r="EF248" s="12"/>
      <c r="EG248" s="12"/>
      <c r="EH248" s="12"/>
      <c r="EI248" s="12"/>
      <c r="EJ248" s="12"/>
      <c r="EK248" s="12"/>
      <c r="EL248" s="12"/>
      <c r="EM248" s="12"/>
      <c r="EN248" s="12"/>
      <c r="EO248" s="12"/>
      <c r="EP248" s="12"/>
      <c r="EQ248" s="12"/>
      <c r="ER248" s="12"/>
      <c r="ES248" s="12"/>
      <c r="ET248" s="12"/>
      <c r="EU248" s="12"/>
      <c r="EV248" s="12"/>
      <c r="EW248" s="12"/>
      <c r="EX248" s="12"/>
      <c r="EY248" s="12"/>
      <c r="EZ248" s="12"/>
      <c r="FA248" s="12"/>
      <c r="FB248" s="12"/>
      <c r="FC248" s="12"/>
      <c r="FD248" s="12"/>
      <c r="FE248" s="12"/>
      <c r="FF248" s="12"/>
      <c r="FG248" s="12"/>
      <c r="FH248" s="12"/>
      <c r="FI248" s="12"/>
      <c r="FJ248" s="12"/>
      <c r="FK248" s="12"/>
      <c r="FL248" s="12"/>
      <c r="FM248" s="12"/>
      <c r="FN248" s="12"/>
      <c r="FO248" s="12"/>
      <c r="FP248" s="12"/>
      <c r="FQ248" s="12"/>
      <c r="FR248" s="12"/>
      <c r="FS248" s="12"/>
      <c r="FT248" s="12"/>
      <c r="FU248" s="12"/>
      <c r="FV248" s="12"/>
      <c r="FW248" s="12"/>
      <c r="FX248" s="12"/>
      <c r="FY248" s="12"/>
      <c r="FZ248" s="12"/>
      <c r="GA248" s="12"/>
      <c r="GB248" s="12"/>
      <c r="GC248" s="12"/>
      <c r="GD248" s="12"/>
      <c r="GE248" s="12"/>
      <c r="GF248" s="12"/>
      <c r="GG248" s="12"/>
      <c r="GH248" s="12"/>
      <c r="GI248" s="12"/>
      <c r="GJ248" s="12"/>
      <c r="GK248" s="12"/>
      <c r="GL248" s="12"/>
      <c r="GM248" s="12"/>
      <c r="GN248" s="12"/>
      <c r="GO248" s="12"/>
      <c r="GP248" s="12"/>
      <c r="GQ248" s="12"/>
      <c r="GR248" s="12"/>
      <c r="GS248" s="12"/>
      <c r="GT248" s="12"/>
      <c r="GU248" s="12"/>
      <c r="GV248" s="12"/>
      <c r="GW248" s="12"/>
      <c r="GX248" s="12"/>
      <c r="GY248" s="12"/>
      <c r="GZ248" s="12"/>
      <c r="HA248" s="12"/>
      <c r="HB248" s="12"/>
      <c r="HC248" s="12"/>
      <c r="HD248" s="12"/>
      <c r="HE248" s="12"/>
      <c r="HF248" s="12"/>
      <c r="HG248" s="12"/>
      <c r="HH248" s="12"/>
      <c r="HI248" s="12"/>
      <c r="HJ248" s="12"/>
      <c r="HK248" s="12"/>
      <c r="HL248" s="12"/>
      <c r="HM248" s="12"/>
      <c r="HN248" s="12"/>
      <c r="HO248" s="12"/>
      <c r="HP248" s="12"/>
      <c r="HQ248" s="12"/>
      <c r="HR248" s="12"/>
      <c r="HS248" s="12"/>
      <c r="HT248" s="12"/>
      <c r="HU248" s="12"/>
      <c r="HV248" s="12"/>
      <c r="HW248" s="12"/>
      <c r="HX248" s="12"/>
      <c r="HY248" s="12"/>
      <c r="HZ248" s="12"/>
      <c r="IA248" s="12"/>
      <c r="IB248" s="12"/>
      <c r="IC248" s="12"/>
      <c r="ID248" s="12"/>
      <c r="IE248" s="12"/>
      <c r="IF248" s="12"/>
      <c r="IG248" s="12"/>
      <c r="IH248" s="12"/>
      <c r="II248" s="12"/>
      <c r="IJ248" s="12"/>
      <c r="IK248" s="12"/>
      <c r="IL248" s="12"/>
      <c r="IM248" s="12"/>
      <c r="IN248" s="12"/>
      <c r="IO248" s="12"/>
      <c r="IP248" s="12"/>
      <c r="IQ248" s="12"/>
      <c r="IR248" s="12"/>
      <c r="IS248" s="12"/>
      <c r="IT248" s="12"/>
      <c r="IU248" s="12"/>
      <c r="IV248" s="12"/>
      <c r="IW248" s="12"/>
      <c r="IX248" s="12"/>
      <c r="IY248" s="12"/>
      <c r="IZ248" s="12"/>
      <c r="JA248" s="12"/>
      <c r="JB248" s="12"/>
      <c r="JC248" s="12"/>
      <c r="JD248" s="12"/>
      <c r="JE248" s="12"/>
      <c r="JF248" s="12"/>
      <c r="JG248" s="12"/>
      <c r="JH248" s="12"/>
      <c r="JI248" s="12"/>
      <c r="JJ248" s="12"/>
      <c r="JK248" s="12"/>
      <c r="JL248" s="12"/>
      <c r="JM248" s="12"/>
      <c r="JN248" s="12"/>
      <c r="JO248" s="12"/>
      <c r="JP248" s="12"/>
      <c r="JQ248" s="12"/>
      <c r="JR248" s="12"/>
      <c r="JS248" s="12"/>
      <c r="JT248" s="12"/>
      <c r="JU248" s="12"/>
      <c r="JV248" s="12"/>
      <c r="JW248" s="12"/>
      <c r="JX248" s="12"/>
      <c r="JY248" s="12"/>
      <c r="JZ248" s="12"/>
      <c r="KA248" s="12"/>
      <c r="KB248" s="12"/>
      <c r="KC248" s="12"/>
      <c r="KD248" s="12"/>
      <c r="KE248" s="12"/>
      <c r="KF248" s="12"/>
      <c r="KG248" s="12"/>
      <c r="KH248" s="12"/>
      <c r="KI248" s="12"/>
      <c r="KJ248" s="12"/>
      <c r="KK248" s="12"/>
      <c r="KL248" s="12"/>
      <c r="KM248" s="12"/>
      <c r="KN248" s="12"/>
      <c r="KO248" s="12"/>
      <c r="KP248" s="12"/>
      <c r="KQ248" s="12"/>
      <c r="KR248" s="12"/>
      <c r="KS248" s="12"/>
      <c r="KT248" s="12"/>
      <c r="KU248" s="12"/>
      <c r="KV248" s="12"/>
      <c r="KW248" s="12"/>
      <c r="KX248" s="12"/>
      <c r="KY248" s="12"/>
      <c r="KZ248" s="12"/>
      <c r="LA248" s="12"/>
      <c r="LB248" s="12"/>
      <c r="LC248" s="12"/>
      <c r="LD248" s="12"/>
      <c r="LE248" s="12"/>
      <c r="LF248" s="12"/>
      <c r="LG248" s="12"/>
      <c r="LH248" s="12"/>
      <c r="LI248" s="12"/>
      <c r="LJ248" s="12"/>
      <c r="LK248" s="12"/>
      <c r="LL248" s="12"/>
      <c r="LM248" s="12"/>
      <c r="LN248" s="12"/>
      <c r="LO248" s="12"/>
      <c r="LP248" s="12"/>
      <c r="LQ248" s="12"/>
      <c r="LR248" s="12"/>
      <c r="LS248" s="12"/>
      <c r="LT248" s="12"/>
      <c r="LU248" s="12"/>
      <c r="LV248" s="12"/>
      <c r="LW248" s="12"/>
      <c r="LX248" s="12"/>
      <c r="LY248" s="12"/>
      <c r="LZ248" s="12"/>
      <c r="MA248" s="12"/>
      <c r="MB248" s="12"/>
      <c r="MC248" s="12"/>
      <c r="MD248" s="12"/>
      <c r="ME248" s="12"/>
      <c r="MF248" s="12"/>
      <c r="MG248" s="12"/>
      <c r="MH248" s="12"/>
      <c r="MI248" s="12"/>
      <c r="MJ248" s="12"/>
      <c r="MK248" s="12"/>
      <c r="ML248" s="12"/>
      <c r="MM248" s="12"/>
      <c r="MN248" s="12"/>
      <c r="MO248" s="12"/>
      <c r="MP248" s="12"/>
      <c r="MQ248" s="12"/>
      <c r="MR248" s="12"/>
      <c r="MS248" s="12"/>
      <c r="MT248" s="12"/>
      <c r="MU248" s="12"/>
      <c r="MV248" s="12"/>
      <c r="MW248" s="12"/>
      <c r="MX248" s="12"/>
      <c r="MY248" s="12"/>
      <c r="MZ248" s="12"/>
      <c r="NA248" s="12"/>
      <c r="NB248" s="12"/>
      <c r="NC248" s="12"/>
      <c r="ND248" s="12"/>
      <c r="NE248" s="12"/>
      <c r="NF248" s="12"/>
      <c r="NG248" s="12"/>
      <c r="NH248" s="12"/>
      <c r="NI248" s="12"/>
      <c r="NJ248" s="12"/>
      <c r="NK248" s="12"/>
      <c r="NL248" s="12"/>
      <c r="NM248" s="12"/>
      <c r="NN248" s="12"/>
      <c r="NO248" s="12"/>
      <c r="NP248" s="12"/>
      <c r="NQ248" s="12"/>
      <c r="NR248" s="12"/>
      <c r="NS248" s="12"/>
      <c r="NT248" s="12"/>
      <c r="NU248" s="12"/>
      <c r="NV248" s="12"/>
      <c r="NW248" s="12"/>
      <c r="NX248" s="12"/>
      <c r="NY248" s="12"/>
      <c r="NZ248" s="12"/>
      <c r="OA248" s="12"/>
      <c r="OB248" s="12"/>
      <c r="OC248" s="12"/>
      <c r="OD248" s="12"/>
      <c r="OE248" s="12"/>
      <c r="OF248" s="12"/>
      <c r="OG248" s="12"/>
      <c r="OH248" s="12"/>
      <c r="OI248" s="12"/>
      <c r="OJ248" s="12"/>
      <c r="OK248" s="12"/>
      <c r="OL248" s="12"/>
      <c r="OM248" s="12"/>
      <c r="ON248" s="12"/>
      <c r="OO248" s="12"/>
      <c r="OP248" s="12"/>
      <c r="OQ248" s="12"/>
      <c r="OR248" s="12"/>
      <c r="OS248" s="12"/>
      <c r="OT248" s="12"/>
      <c r="OU248" s="12"/>
      <c r="OV248" s="12"/>
      <c r="OW248" s="12"/>
      <c r="OX248" s="12"/>
      <c r="OY248" s="12"/>
      <c r="OZ248" s="12"/>
      <c r="PA248" s="12"/>
      <c r="PB248" s="12"/>
      <c r="PC248" s="12"/>
      <c r="PD248" s="12"/>
      <c r="PE248" s="12"/>
      <c r="PF248" s="12"/>
      <c r="PG248" s="12"/>
      <c r="PH248" s="12"/>
      <c r="PI248" s="12"/>
      <c r="PJ248" s="12"/>
      <c r="PK248" s="12"/>
      <c r="PL248" s="12"/>
      <c r="PM248" s="12"/>
      <c r="PN248" s="12"/>
      <c r="PO248" s="12"/>
      <c r="PP248" s="12"/>
      <c r="PQ248" s="12"/>
      <c r="PR248" s="12"/>
      <c r="PS248" s="12"/>
      <c r="PT248" s="12"/>
      <c r="PU248" s="12"/>
      <c r="PV248" s="12"/>
      <c r="PW248" s="12"/>
      <c r="PX248" s="12"/>
      <c r="PY248" s="12"/>
      <c r="PZ248" s="12"/>
      <c r="QA248" s="12"/>
      <c r="QB248" s="12"/>
      <c r="QC248" s="12"/>
      <c r="QD248" s="12"/>
      <c r="QE248" s="12"/>
      <c r="QF248" s="12"/>
      <c r="QG248" s="12"/>
      <c r="QH248" s="12"/>
      <c r="QI248" s="12"/>
      <c r="QJ248" s="12"/>
      <c r="QK248" s="12"/>
      <c r="QL248" s="12"/>
      <c r="QM248" s="12"/>
      <c r="QN248" s="12"/>
      <c r="QO248" s="12"/>
      <c r="QP248" s="12"/>
      <c r="QQ248" s="12"/>
      <c r="QR248" s="12"/>
      <c r="QS248" s="12"/>
      <c r="QT248" s="12"/>
      <c r="QU248" s="12"/>
      <c r="QV248" s="12"/>
      <c r="QW248" s="12"/>
      <c r="QX248" s="12"/>
      <c r="QY248" s="12"/>
      <c r="QZ248" s="12"/>
      <c r="RA248" s="12"/>
      <c r="RB248" s="12"/>
      <c r="RC248" s="12"/>
      <c r="RD248" s="12"/>
      <c r="RE248" s="12"/>
      <c r="RF248" s="12"/>
      <c r="RG248" s="12"/>
      <c r="RH248" s="12"/>
      <c r="RI248" s="12"/>
      <c r="RJ248" s="12"/>
      <c r="RK248" s="12"/>
      <c r="RL248" s="12"/>
      <c r="RM248" s="12"/>
      <c r="RN248" s="12"/>
      <c r="RO248" s="12"/>
      <c r="RP248" s="12"/>
      <c r="RQ248" s="12"/>
      <c r="RR248" s="12"/>
      <c r="RS248" s="12"/>
      <c r="RT248" s="12"/>
      <c r="RU248" s="12"/>
      <c r="RV248" s="12"/>
      <c r="RW248" s="12"/>
      <c r="RX248" s="12"/>
      <c r="RY248" s="12"/>
      <c r="RZ248" s="12"/>
      <c r="SA248" s="12"/>
      <c r="SB248" s="12"/>
      <c r="SC248" s="12"/>
      <c r="SD248" s="12"/>
      <c r="SE248" s="12"/>
      <c r="SF248" s="12"/>
      <c r="SG248" s="12"/>
      <c r="SH248" s="12"/>
      <c r="SI248" s="12"/>
      <c r="SJ248" s="12"/>
      <c r="SK248" s="12"/>
      <c r="SL248" s="12"/>
      <c r="SM248" s="12"/>
      <c r="SN248" s="12"/>
      <c r="SO248" s="12"/>
      <c r="SP248" s="12"/>
      <c r="SQ248" s="12"/>
      <c r="SR248" s="12"/>
      <c r="SS248" s="12"/>
      <c r="ST248" s="12"/>
      <c r="SU248" s="12"/>
      <c r="SV248" s="12"/>
      <c r="SW248" s="12"/>
      <c r="SX248" s="12"/>
      <c r="SY248" s="12"/>
      <c r="SZ248" s="12"/>
      <c r="TA248" s="12"/>
      <c r="TB248" s="12"/>
      <c r="TC248" s="12"/>
      <c r="TD248" s="12"/>
      <c r="TE248" s="12"/>
      <c r="TF248" s="12"/>
      <c r="TG248" s="12"/>
      <c r="TH248" s="12"/>
      <c r="TI248" s="12"/>
      <c r="TJ248" s="12"/>
      <c r="TK248" s="12"/>
      <c r="TL248" s="12"/>
      <c r="TM248" s="12"/>
      <c r="TN248" s="12"/>
      <c r="TO248" s="12"/>
      <c r="TP248" s="12"/>
      <c r="TQ248" s="12"/>
      <c r="TR248" s="12"/>
      <c r="TS248" s="12"/>
      <c r="TT248" s="12"/>
      <c r="TU248" s="12"/>
      <c r="TV248" s="12"/>
      <c r="TW248" s="12"/>
      <c r="TX248" s="12"/>
      <c r="TY248" s="12"/>
      <c r="TZ248" s="12"/>
      <c r="UA248" s="12"/>
      <c r="UB248" s="12"/>
      <c r="UC248" s="12"/>
      <c r="UD248" s="12"/>
      <c r="UE248" s="12"/>
      <c r="UF248" s="12"/>
      <c r="UG248" s="12"/>
      <c r="UH248" s="12"/>
      <c r="UI248" s="12"/>
      <c r="UJ248" s="12"/>
      <c r="UK248" s="12"/>
      <c r="UL248" s="12"/>
      <c r="UM248" s="12"/>
      <c r="UN248" s="12"/>
      <c r="UO248" s="12"/>
      <c r="UP248" s="12"/>
      <c r="UQ248" s="12"/>
      <c r="UR248" s="12"/>
      <c r="US248" s="12"/>
      <c r="UT248" s="12"/>
      <c r="UU248" s="12"/>
      <c r="UV248" s="12"/>
      <c r="UW248" s="12"/>
      <c r="UX248" s="12"/>
      <c r="UY248" s="12"/>
      <c r="UZ248" s="12"/>
      <c r="VA248" s="12"/>
      <c r="VB248" s="12"/>
      <c r="VC248" s="12"/>
      <c r="VD248" s="12"/>
      <c r="VE248" s="12"/>
      <c r="VF248" s="12"/>
      <c r="VG248" s="12"/>
      <c r="VH248" s="12"/>
      <c r="VI248" s="12"/>
      <c r="VJ248" s="12"/>
      <c r="VK248" s="12"/>
      <c r="VL248" s="12"/>
      <c r="VM248" s="12"/>
      <c r="VN248" s="12"/>
      <c r="VO248" s="12"/>
      <c r="VP248" s="12"/>
      <c r="VQ248" s="12"/>
      <c r="VR248" s="12"/>
      <c r="VS248" s="12"/>
      <c r="VT248" s="12"/>
      <c r="VU248" s="12"/>
      <c r="VV248" s="12"/>
      <c r="VW248" s="12"/>
      <c r="VX248" s="12"/>
      <c r="VY248" s="12"/>
      <c r="VZ248" s="12"/>
      <c r="WA248" s="12"/>
      <c r="WB248" s="12"/>
      <c r="WC248" s="12"/>
      <c r="WD248" s="12"/>
      <c r="WE248" s="12"/>
      <c r="WF248" s="12"/>
      <c r="WG248" s="12"/>
      <c r="WH248" s="12"/>
      <c r="WI248" s="12"/>
      <c r="WJ248" s="12"/>
      <c r="WK248" s="12"/>
      <c r="WL248" s="12"/>
      <c r="WM248" s="12"/>
      <c r="WN248" s="12"/>
      <c r="WO248" s="12"/>
      <c r="WP248" s="12"/>
      <c r="WQ248" s="12"/>
      <c r="WR248" s="12"/>
      <c r="WS248" s="12"/>
      <c r="WT248" s="12"/>
      <c r="WU248" s="12"/>
      <c r="WV248" s="12"/>
      <c r="WW248" s="12"/>
      <c r="WX248" s="12"/>
      <c r="WY248" s="12"/>
      <c r="WZ248" s="12"/>
      <c r="XA248" s="12"/>
      <c r="XB248" s="12"/>
      <c r="XC248" s="12"/>
      <c r="XD248" s="12"/>
      <c r="XE248" s="12"/>
      <c r="XF248" s="12"/>
      <c r="XG248" s="12"/>
      <c r="XH248" s="12"/>
      <c r="XI248" s="12"/>
      <c r="XJ248" s="12"/>
      <c r="XK248" s="12"/>
      <c r="XL248" s="12"/>
      <c r="XM248" s="12"/>
      <c r="XN248" s="12"/>
      <c r="XO248" s="12"/>
      <c r="XP248" s="12"/>
      <c r="XQ248" s="12"/>
      <c r="XR248" s="12"/>
      <c r="XS248" s="12"/>
      <c r="XT248" s="12"/>
      <c r="XU248" s="12"/>
      <c r="XV248" s="12"/>
      <c r="XW248" s="12"/>
      <c r="XX248" s="12"/>
      <c r="XY248" s="12"/>
      <c r="XZ248" s="12"/>
      <c r="YA248" s="12"/>
      <c r="YB248" s="12"/>
      <c r="YC248" s="12"/>
      <c r="YD248" s="12"/>
      <c r="YE248" s="12"/>
      <c r="YF248" s="12"/>
      <c r="YG248" s="12"/>
      <c r="YH248" s="12"/>
      <c r="YI248" s="12"/>
      <c r="YJ248" s="12"/>
      <c r="YK248" s="12"/>
      <c r="YL248" s="12"/>
      <c r="YM248" s="12"/>
      <c r="YN248" s="12"/>
      <c r="YO248" s="12"/>
      <c r="YP248" s="12"/>
      <c r="YQ248" s="12"/>
      <c r="YR248" s="12"/>
      <c r="YS248" s="12"/>
      <c r="YT248" s="12"/>
      <c r="YU248" s="12"/>
      <c r="YV248" s="12"/>
      <c r="YW248" s="12"/>
      <c r="YX248" s="12"/>
      <c r="YY248" s="12"/>
      <c r="YZ248" s="12"/>
      <c r="ZA248" s="12"/>
      <c r="ZB248" s="12"/>
      <c r="ZC248" s="12"/>
      <c r="ZD248" s="12"/>
      <c r="ZE248" s="12"/>
      <c r="ZF248" s="12"/>
      <c r="ZG248" s="12"/>
      <c r="ZH248" s="12"/>
      <c r="ZI248" s="12"/>
      <c r="ZJ248" s="12"/>
      <c r="ZK248" s="12"/>
      <c r="ZL248" s="12"/>
      <c r="ZM248" s="12"/>
      <c r="ZN248" s="12"/>
      <c r="ZO248" s="12"/>
      <c r="ZP248" s="12"/>
      <c r="ZQ248" s="12"/>
      <c r="ZR248" s="12"/>
      <c r="ZS248" s="12"/>
      <c r="ZT248" s="12"/>
      <c r="ZU248" s="12"/>
      <c r="ZV248" s="12"/>
      <c r="ZW248" s="12"/>
      <c r="ZX248" s="12"/>
      <c r="ZY248" s="12"/>
      <c r="ZZ248" s="12"/>
      <c r="AAA248" s="12"/>
      <c r="AAB248" s="12"/>
      <c r="AAC248" s="12"/>
      <c r="AAD248" s="12"/>
      <c r="AAE248" s="12"/>
      <c r="AAF248" s="12"/>
      <c r="AAG248" s="12"/>
      <c r="AAH248" s="12"/>
      <c r="AAI248" s="12"/>
      <c r="AAJ248" s="12"/>
      <c r="AAK248" s="12"/>
      <c r="AAL248" s="12"/>
      <c r="AAM248" s="12"/>
      <c r="AAN248" s="12"/>
      <c r="AAO248" s="12"/>
      <c r="AAP248" s="12"/>
      <c r="AAQ248" s="12"/>
      <c r="AAR248" s="12"/>
      <c r="AAS248" s="12"/>
      <c r="AAT248" s="12"/>
      <c r="AAU248" s="12"/>
      <c r="AAV248" s="12"/>
      <c r="AAW248" s="12"/>
      <c r="AAX248" s="12"/>
      <c r="AAY248" s="12"/>
      <c r="AAZ248" s="12"/>
      <c r="ABA248" s="12"/>
      <c r="ABB248" s="12"/>
      <c r="ABC248" s="12"/>
      <c r="ABD248" s="12"/>
      <c r="ABE248" s="12"/>
      <c r="ABF248" s="12"/>
      <c r="ABG248" s="12"/>
      <c r="ABH248" s="12"/>
      <c r="ABI248" s="12"/>
      <c r="ABJ248" s="12"/>
      <c r="ABK248" s="12"/>
      <c r="ABL248" s="12"/>
      <c r="ABM248" s="12"/>
      <c r="ABN248" s="12"/>
      <c r="ABO248" s="12"/>
      <c r="ABP248" s="12"/>
      <c r="ABQ248" s="12"/>
      <c r="ABR248" s="12"/>
      <c r="ABS248" s="12"/>
      <c r="ABT248" s="12"/>
      <c r="ABU248" s="12"/>
      <c r="ABV248" s="12"/>
      <c r="ABW248" s="12"/>
      <c r="ABX248" s="12"/>
      <c r="ABY248" s="12"/>
      <c r="ABZ248" s="12"/>
      <c r="ACA248" s="12"/>
      <c r="ACB248" s="12"/>
      <c r="ACC248" s="12"/>
      <c r="ACD248" s="12"/>
      <c r="ACE248" s="12"/>
      <c r="ACF248" s="12"/>
      <c r="ACG248" s="12"/>
      <c r="ACH248" s="12"/>
      <c r="ACI248" s="12"/>
      <c r="ACJ248" s="12"/>
      <c r="ACK248" s="12"/>
      <c r="ACL248" s="12"/>
      <c r="ACM248" s="12"/>
      <c r="ACN248" s="12"/>
      <c r="ACO248" s="12"/>
      <c r="ACP248" s="12"/>
      <c r="ACQ248" s="12"/>
      <c r="ACR248" s="12"/>
      <c r="ACS248" s="12"/>
      <c r="ACT248" s="12"/>
      <c r="ACU248" s="12"/>
      <c r="ACV248" s="12"/>
      <c r="ACW248" s="12"/>
      <c r="ACX248" s="12"/>
      <c r="ACY248" s="12"/>
      <c r="ACZ248" s="12"/>
      <c r="ADA248" s="12"/>
      <c r="ADB248" s="12"/>
      <c r="ADC248" s="12"/>
      <c r="ADD248" s="12"/>
      <c r="ADE248" s="12"/>
      <c r="ADF248" s="12"/>
      <c r="ADG248" s="12"/>
      <c r="ADH248" s="12"/>
      <c r="ADI248" s="12"/>
      <c r="ADJ248" s="12"/>
      <c r="ADK248" s="12"/>
      <c r="ADL248" s="12"/>
      <c r="ADM248" s="12"/>
      <c r="ADN248" s="12"/>
      <c r="ADO248" s="12"/>
      <c r="ADP248" s="12"/>
      <c r="ADQ248" s="12"/>
      <c r="ADR248" s="12"/>
      <c r="ADS248" s="12"/>
      <c r="ADT248" s="12"/>
      <c r="ADU248" s="12"/>
      <c r="ADV248" s="12"/>
      <c r="ADW248" s="12"/>
      <c r="ADX248" s="12"/>
      <c r="ADY248" s="12"/>
      <c r="ADZ248" s="12"/>
      <c r="AEA248" s="12"/>
      <c r="AEB248" s="12"/>
      <c r="AEC248" s="12"/>
      <c r="AED248" s="12"/>
      <c r="AEE248" s="12"/>
      <c r="AEF248" s="12"/>
      <c r="AEG248" s="12"/>
      <c r="AEH248" s="12"/>
      <c r="AEI248" s="12"/>
      <c r="AEJ248" s="12"/>
      <c r="AEK248" s="12"/>
      <c r="AEL248" s="12"/>
      <c r="AEM248" s="12"/>
      <c r="AEN248" s="12"/>
      <c r="AEO248" s="12"/>
      <c r="AEP248" s="12"/>
      <c r="AEQ248" s="12"/>
      <c r="AER248" s="12"/>
      <c r="AES248" s="12"/>
      <c r="AET248" s="12"/>
      <c r="AEU248" s="12"/>
      <c r="AEV248" s="12"/>
      <c r="AEW248" s="12"/>
      <c r="AEX248" s="12"/>
      <c r="AEY248" s="12"/>
      <c r="AEZ248" s="12"/>
      <c r="AFA248" s="12"/>
      <c r="AFB248" s="12"/>
      <c r="AFC248" s="12"/>
      <c r="AFD248" s="12"/>
      <c r="AFE248" s="12"/>
      <c r="AFF248" s="12"/>
      <c r="AFG248" s="12"/>
      <c r="AFH248" s="12"/>
      <c r="AFI248" s="12"/>
      <c r="AFJ248" s="12"/>
      <c r="AFK248" s="12"/>
      <c r="AFL248" s="12"/>
      <c r="AFM248" s="12"/>
      <c r="AFN248" s="12"/>
      <c r="AFO248" s="12"/>
      <c r="AFP248" s="12"/>
      <c r="AFQ248" s="12"/>
      <c r="AFR248" s="12"/>
      <c r="AFS248" s="12"/>
      <c r="AFT248" s="12"/>
      <c r="AFU248" s="12"/>
      <c r="AFV248" s="12"/>
      <c r="AFW248" s="12"/>
      <c r="AFX248" s="12"/>
      <c r="AFY248" s="12"/>
      <c r="AFZ248" s="12"/>
      <c r="AGA248" s="12"/>
      <c r="AGB248" s="12"/>
      <c r="AGC248" s="12"/>
      <c r="AGD248" s="12"/>
      <c r="AGE248" s="12"/>
      <c r="AGF248" s="12"/>
      <c r="AGG248" s="12"/>
      <c r="AGH248" s="12"/>
      <c r="AGI248" s="12"/>
      <c r="AGJ248" s="12"/>
      <c r="AGK248" s="12"/>
      <c r="AGL248" s="12"/>
      <c r="AGM248" s="12"/>
      <c r="AGN248" s="12"/>
      <c r="AGO248" s="12"/>
      <c r="AGP248" s="12"/>
      <c r="AGQ248" s="12"/>
      <c r="AGR248" s="12"/>
      <c r="AGS248" s="12"/>
      <c r="AGT248" s="12"/>
      <c r="AGU248" s="12"/>
      <c r="AGV248" s="12"/>
      <c r="AGW248" s="12"/>
      <c r="AGX248" s="12"/>
      <c r="AGY248" s="12"/>
      <c r="AGZ248" s="12"/>
      <c r="AHA248" s="12"/>
      <c r="AHB248" s="12"/>
      <c r="AHC248" s="12"/>
      <c r="AHD248" s="12"/>
      <c r="AHE248" s="12"/>
      <c r="AHF248" s="12"/>
      <c r="AHG248" s="12"/>
      <c r="AHH248" s="12"/>
      <c r="AHI248" s="12"/>
      <c r="AHJ248" s="12"/>
      <c r="AHK248" s="12"/>
      <c r="AHL248" s="12"/>
      <c r="AHM248" s="12"/>
      <c r="AHN248" s="12"/>
      <c r="AHO248" s="12"/>
      <c r="AHP248" s="12"/>
      <c r="AHQ248" s="12"/>
      <c r="AHR248" s="12"/>
      <c r="AHS248" s="12"/>
      <c r="AHT248" s="12"/>
      <c r="AHU248" s="12"/>
      <c r="AHV248" s="12"/>
      <c r="AHW248" s="12"/>
      <c r="AHX248" s="12"/>
      <c r="AHY248" s="12"/>
      <c r="AHZ248" s="12"/>
      <c r="AIA248" s="12"/>
      <c r="AIB248" s="12"/>
      <c r="AIC248" s="12"/>
      <c r="AID248" s="12"/>
      <c r="AIE248" s="12"/>
      <c r="AIF248" s="12"/>
      <c r="AIG248" s="12"/>
      <c r="AIH248" s="12"/>
      <c r="AII248" s="12"/>
      <c r="AIJ248" s="12"/>
      <c r="AIK248" s="12"/>
      <c r="AIL248" s="12"/>
      <c r="AIM248" s="12"/>
      <c r="AIN248" s="12"/>
      <c r="AIO248" s="12"/>
      <c r="AIP248" s="12"/>
      <c r="AIQ248" s="12"/>
      <c r="AIR248" s="12"/>
      <c r="AIS248" s="12"/>
      <c r="AIT248" s="12"/>
      <c r="AIU248" s="12"/>
      <c r="AIV248" s="12"/>
      <c r="AIW248" s="12"/>
      <c r="AIX248" s="12"/>
      <c r="AIY248" s="12"/>
      <c r="AIZ248" s="12"/>
      <c r="AJA248" s="12"/>
      <c r="AJB248" s="12"/>
      <c r="AJC248" s="12"/>
      <c r="AJD248" s="12"/>
      <c r="AJE248" s="12"/>
      <c r="AJF248" s="12"/>
      <c r="AJG248" s="12"/>
      <c r="AJH248" s="12"/>
      <c r="AJI248" s="12"/>
      <c r="AJJ248" s="12"/>
      <c r="AJK248" s="12"/>
      <c r="AJL248" s="12"/>
      <c r="AJM248" s="12"/>
      <c r="AJN248" s="12"/>
      <c r="AJO248" s="12"/>
      <c r="AJP248" s="12"/>
      <c r="AJQ248" s="12"/>
      <c r="AJR248" s="12"/>
      <c r="AJS248" s="12"/>
      <c r="AJT248" s="12"/>
      <c r="AJU248" s="12"/>
      <c r="AJV248" s="12"/>
      <c r="AJW248" s="12"/>
      <c r="AJX248" s="12"/>
      <c r="AJY248" s="12"/>
      <c r="AJZ248" s="12"/>
      <c r="AKA248" s="12"/>
      <c r="AKB248" s="12"/>
      <c r="AKC248" s="12"/>
      <c r="AKD248" s="12"/>
      <c r="AKE248" s="12"/>
      <c r="AKF248" s="12"/>
      <c r="AKG248" s="12"/>
      <c r="AKH248" s="12"/>
      <c r="AKI248" s="12"/>
      <c r="AKJ248" s="12"/>
      <c r="AKK248" s="12"/>
      <c r="AKL248" s="12"/>
      <c r="AKM248" s="12"/>
      <c r="AKN248" s="12"/>
      <c r="AKO248" s="12"/>
      <c r="AKP248" s="12"/>
      <c r="AKQ248" s="12"/>
      <c r="AKR248" s="12"/>
      <c r="AKS248" s="12"/>
      <c r="AKT248" s="12"/>
      <c r="AKU248" s="12"/>
      <c r="AKV248" s="12"/>
      <c r="AKW248" s="12"/>
      <c r="AKX248" s="12"/>
      <c r="AKY248" s="12"/>
      <c r="AKZ248" s="12"/>
      <c r="ALA248" s="12"/>
      <c r="ALB248" s="12"/>
      <c r="ALC248" s="12"/>
      <c r="ALD248" s="12"/>
      <c r="ALE248" s="12"/>
      <c r="ALF248" s="12"/>
      <c r="ALG248" s="12"/>
      <c r="ALH248" s="12"/>
      <c r="ALI248" s="12"/>
      <c r="ALJ248" s="12"/>
      <c r="ALK248" s="12"/>
      <c r="ALL248" s="12"/>
      <c r="ALM248" s="12"/>
      <c r="ALN248" s="12"/>
      <c r="ALO248" s="12"/>
      <c r="ALP248" s="12"/>
      <c r="ALQ248" s="12"/>
      <c r="ALR248" s="12"/>
      <c r="ALS248" s="12"/>
      <c r="ALT248" s="12"/>
      <c r="ALU248" s="12"/>
      <c r="ALV248" s="12"/>
      <c r="ALW248" s="12"/>
      <c r="ALX248" s="12"/>
      <c r="ALY248" s="12"/>
      <c r="ALZ248" s="12"/>
      <c r="AMA248" s="12"/>
      <c r="AMB248" s="12"/>
      <c r="AMC248" s="12"/>
      <c r="AMD248" s="12"/>
      <c r="AME248" s="12"/>
      <c r="AMF248" s="12"/>
      <c r="AMG248" s="12"/>
      <c r="AMH248" s="12"/>
      <c r="AMI248" s="12"/>
    </row>
    <row r="249" spans="1:1023" s="13" customFormat="1" ht="38.25" x14ac:dyDescent="0.2">
      <c r="A249" s="12"/>
      <c r="B249" s="93">
        <v>89978</v>
      </c>
      <c r="C249" s="72" t="s">
        <v>167</v>
      </c>
      <c r="D249" s="148" t="s">
        <v>349</v>
      </c>
      <c r="E249" s="172" t="s">
        <v>353</v>
      </c>
      <c r="F249" s="37">
        <v>139.04</v>
      </c>
      <c r="G249" s="205" t="s">
        <v>138</v>
      </c>
      <c r="H249" s="37">
        <v>57.16</v>
      </c>
      <c r="I249" s="279">
        <v>30.62</v>
      </c>
      <c r="J249" s="6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c r="AI249" s="12"/>
      <c r="AJ249" s="12"/>
      <c r="AK249" s="12"/>
      <c r="AL249" s="12"/>
      <c r="AM249" s="12"/>
      <c r="AN249" s="12"/>
      <c r="AO249" s="12"/>
      <c r="AP249" s="12"/>
      <c r="AQ249" s="12"/>
      <c r="AR249" s="12"/>
      <c r="AS249" s="12"/>
      <c r="AT249" s="12"/>
      <c r="AU249" s="12"/>
      <c r="AV249" s="12"/>
      <c r="AW249" s="12"/>
      <c r="AX249" s="12"/>
      <c r="AY249" s="12"/>
      <c r="AZ249" s="12"/>
      <c r="BA249" s="12"/>
      <c r="BB249" s="12"/>
      <c r="BC249" s="12"/>
      <c r="BD249" s="12"/>
      <c r="BE249" s="12"/>
      <c r="BF249" s="12"/>
      <c r="BG249" s="12"/>
      <c r="BH249" s="12"/>
      <c r="BI249" s="12"/>
      <c r="BJ249" s="12"/>
      <c r="BK249" s="12"/>
      <c r="BL249" s="12"/>
      <c r="BM249" s="12"/>
      <c r="BN249" s="12"/>
      <c r="BO249" s="12"/>
      <c r="BP249" s="12"/>
      <c r="BQ249" s="12"/>
      <c r="BR249" s="12"/>
      <c r="BS249" s="12"/>
      <c r="BT249" s="12"/>
      <c r="BU249" s="12"/>
      <c r="BV249" s="12"/>
      <c r="BW249" s="12"/>
      <c r="BX249" s="12"/>
      <c r="BY249" s="12"/>
      <c r="BZ249" s="12"/>
      <c r="CA249" s="12"/>
      <c r="CB249" s="12"/>
      <c r="CC249" s="12"/>
      <c r="CD249" s="12"/>
      <c r="CE249" s="12"/>
      <c r="CF249" s="12"/>
      <c r="CG249" s="12"/>
      <c r="CH249" s="12"/>
      <c r="CI249" s="12"/>
      <c r="CJ249" s="12"/>
      <c r="CK249" s="12"/>
      <c r="CL249" s="12"/>
      <c r="CM249" s="12"/>
      <c r="CN249" s="12"/>
      <c r="CO249" s="12"/>
      <c r="CP249" s="12"/>
      <c r="CQ249" s="12"/>
      <c r="CR249" s="12"/>
      <c r="CS249" s="12"/>
      <c r="CT249" s="12"/>
      <c r="CU249" s="12"/>
      <c r="CV249" s="12"/>
      <c r="CW249" s="12"/>
      <c r="CX249" s="12"/>
      <c r="CY249" s="12"/>
      <c r="CZ249" s="12"/>
      <c r="DA249" s="12"/>
      <c r="DB249" s="12"/>
      <c r="DC249" s="12"/>
      <c r="DD249" s="12"/>
      <c r="DE249" s="12"/>
      <c r="DF249" s="12"/>
      <c r="DG249" s="12"/>
      <c r="DH249" s="12"/>
      <c r="DI249" s="12"/>
      <c r="DJ249" s="12"/>
      <c r="DK249" s="12"/>
      <c r="DL249" s="12"/>
      <c r="DM249" s="12"/>
      <c r="DN249" s="12"/>
      <c r="DO249" s="12"/>
      <c r="DP249" s="12"/>
      <c r="DQ249" s="12"/>
      <c r="DR249" s="12"/>
      <c r="DS249" s="12"/>
      <c r="DT249" s="12"/>
      <c r="DU249" s="12"/>
      <c r="DV249" s="12"/>
      <c r="DW249" s="12"/>
      <c r="DX249" s="12"/>
      <c r="DY249" s="12"/>
      <c r="DZ249" s="12"/>
      <c r="EA249" s="12"/>
      <c r="EB249" s="12"/>
      <c r="EC249" s="12"/>
      <c r="ED249" s="12"/>
      <c r="EE249" s="12"/>
      <c r="EF249" s="12"/>
      <c r="EG249" s="12"/>
      <c r="EH249" s="12"/>
      <c r="EI249" s="12"/>
      <c r="EJ249" s="12"/>
      <c r="EK249" s="12"/>
      <c r="EL249" s="12"/>
      <c r="EM249" s="12"/>
      <c r="EN249" s="12"/>
      <c r="EO249" s="12"/>
      <c r="EP249" s="12"/>
      <c r="EQ249" s="12"/>
      <c r="ER249" s="12"/>
      <c r="ES249" s="12"/>
      <c r="ET249" s="12"/>
      <c r="EU249" s="12"/>
      <c r="EV249" s="12"/>
      <c r="EW249" s="12"/>
      <c r="EX249" s="12"/>
      <c r="EY249" s="12"/>
      <c r="EZ249" s="12"/>
      <c r="FA249" s="12"/>
      <c r="FB249" s="12"/>
      <c r="FC249" s="12"/>
      <c r="FD249" s="12"/>
      <c r="FE249" s="12"/>
      <c r="FF249" s="12"/>
      <c r="FG249" s="12"/>
      <c r="FH249" s="12"/>
      <c r="FI249" s="12"/>
      <c r="FJ249" s="12"/>
      <c r="FK249" s="12"/>
      <c r="FL249" s="12"/>
      <c r="FM249" s="12"/>
      <c r="FN249" s="12"/>
      <c r="FO249" s="12"/>
      <c r="FP249" s="12"/>
      <c r="FQ249" s="12"/>
      <c r="FR249" s="12"/>
      <c r="FS249" s="12"/>
      <c r="FT249" s="12"/>
      <c r="FU249" s="12"/>
      <c r="FV249" s="12"/>
      <c r="FW249" s="12"/>
      <c r="FX249" s="12"/>
      <c r="FY249" s="12"/>
      <c r="FZ249" s="12"/>
      <c r="GA249" s="12"/>
      <c r="GB249" s="12"/>
      <c r="GC249" s="12"/>
      <c r="GD249" s="12"/>
      <c r="GE249" s="12"/>
      <c r="GF249" s="12"/>
      <c r="GG249" s="12"/>
      <c r="GH249" s="12"/>
      <c r="GI249" s="12"/>
      <c r="GJ249" s="12"/>
      <c r="GK249" s="12"/>
      <c r="GL249" s="12"/>
      <c r="GM249" s="12"/>
      <c r="GN249" s="12"/>
      <c r="GO249" s="12"/>
      <c r="GP249" s="12"/>
      <c r="GQ249" s="12"/>
      <c r="GR249" s="12"/>
      <c r="GS249" s="12"/>
      <c r="GT249" s="12"/>
      <c r="GU249" s="12"/>
      <c r="GV249" s="12"/>
      <c r="GW249" s="12"/>
      <c r="GX249" s="12"/>
      <c r="GY249" s="12"/>
      <c r="GZ249" s="12"/>
      <c r="HA249" s="12"/>
      <c r="HB249" s="12"/>
      <c r="HC249" s="12"/>
      <c r="HD249" s="12"/>
      <c r="HE249" s="12"/>
      <c r="HF249" s="12"/>
      <c r="HG249" s="12"/>
      <c r="HH249" s="12"/>
      <c r="HI249" s="12"/>
      <c r="HJ249" s="12"/>
      <c r="HK249" s="12"/>
      <c r="HL249" s="12"/>
      <c r="HM249" s="12"/>
      <c r="HN249" s="12"/>
      <c r="HO249" s="12"/>
      <c r="HP249" s="12"/>
      <c r="HQ249" s="12"/>
      <c r="HR249" s="12"/>
      <c r="HS249" s="12"/>
      <c r="HT249" s="12"/>
      <c r="HU249" s="12"/>
      <c r="HV249" s="12"/>
      <c r="HW249" s="12"/>
      <c r="HX249" s="12"/>
      <c r="HY249" s="12"/>
      <c r="HZ249" s="12"/>
      <c r="IA249" s="12"/>
      <c r="IB249" s="12"/>
      <c r="IC249" s="12"/>
      <c r="ID249" s="12"/>
      <c r="IE249" s="12"/>
      <c r="IF249" s="12"/>
      <c r="IG249" s="12"/>
      <c r="IH249" s="12"/>
      <c r="II249" s="12"/>
      <c r="IJ249" s="12"/>
      <c r="IK249" s="12"/>
      <c r="IL249" s="12"/>
      <c r="IM249" s="12"/>
      <c r="IN249" s="12"/>
      <c r="IO249" s="12"/>
      <c r="IP249" s="12"/>
      <c r="IQ249" s="12"/>
      <c r="IR249" s="12"/>
      <c r="IS249" s="12"/>
      <c r="IT249" s="12"/>
      <c r="IU249" s="12"/>
      <c r="IV249" s="12"/>
      <c r="IW249" s="12"/>
      <c r="IX249" s="12"/>
      <c r="IY249" s="12"/>
      <c r="IZ249" s="12"/>
      <c r="JA249" s="12"/>
      <c r="JB249" s="12"/>
      <c r="JC249" s="12"/>
      <c r="JD249" s="12"/>
      <c r="JE249" s="12"/>
      <c r="JF249" s="12"/>
      <c r="JG249" s="12"/>
      <c r="JH249" s="12"/>
      <c r="JI249" s="12"/>
      <c r="JJ249" s="12"/>
      <c r="JK249" s="12"/>
      <c r="JL249" s="12"/>
      <c r="JM249" s="12"/>
      <c r="JN249" s="12"/>
      <c r="JO249" s="12"/>
      <c r="JP249" s="12"/>
      <c r="JQ249" s="12"/>
      <c r="JR249" s="12"/>
      <c r="JS249" s="12"/>
      <c r="JT249" s="12"/>
      <c r="JU249" s="12"/>
      <c r="JV249" s="12"/>
      <c r="JW249" s="12"/>
      <c r="JX249" s="12"/>
      <c r="JY249" s="12"/>
      <c r="JZ249" s="12"/>
      <c r="KA249" s="12"/>
      <c r="KB249" s="12"/>
      <c r="KC249" s="12"/>
      <c r="KD249" s="12"/>
      <c r="KE249" s="12"/>
      <c r="KF249" s="12"/>
      <c r="KG249" s="12"/>
      <c r="KH249" s="12"/>
      <c r="KI249" s="12"/>
      <c r="KJ249" s="12"/>
      <c r="KK249" s="12"/>
      <c r="KL249" s="12"/>
      <c r="KM249" s="12"/>
      <c r="KN249" s="12"/>
      <c r="KO249" s="12"/>
      <c r="KP249" s="12"/>
      <c r="KQ249" s="12"/>
      <c r="KR249" s="12"/>
      <c r="KS249" s="12"/>
      <c r="KT249" s="12"/>
      <c r="KU249" s="12"/>
      <c r="KV249" s="12"/>
      <c r="KW249" s="12"/>
      <c r="KX249" s="12"/>
      <c r="KY249" s="12"/>
      <c r="KZ249" s="12"/>
      <c r="LA249" s="12"/>
      <c r="LB249" s="12"/>
      <c r="LC249" s="12"/>
      <c r="LD249" s="12"/>
      <c r="LE249" s="12"/>
      <c r="LF249" s="12"/>
      <c r="LG249" s="12"/>
      <c r="LH249" s="12"/>
      <c r="LI249" s="12"/>
      <c r="LJ249" s="12"/>
      <c r="LK249" s="12"/>
      <c r="LL249" s="12"/>
      <c r="LM249" s="12"/>
      <c r="LN249" s="12"/>
      <c r="LO249" s="12"/>
      <c r="LP249" s="12"/>
      <c r="LQ249" s="12"/>
      <c r="LR249" s="12"/>
      <c r="LS249" s="12"/>
      <c r="LT249" s="12"/>
      <c r="LU249" s="12"/>
      <c r="LV249" s="12"/>
      <c r="LW249" s="12"/>
      <c r="LX249" s="12"/>
      <c r="LY249" s="12"/>
      <c r="LZ249" s="12"/>
      <c r="MA249" s="12"/>
      <c r="MB249" s="12"/>
      <c r="MC249" s="12"/>
      <c r="MD249" s="12"/>
      <c r="ME249" s="12"/>
      <c r="MF249" s="12"/>
      <c r="MG249" s="12"/>
      <c r="MH249" s="12"/>
      <c r="MI249" s="12"/>
      <c r="MJ249" s="12"/>
      <c r="MK249" s="12"/>
      <c r="ML249" s="12"/>
      <c r="MM249" s="12"/>
      <c r="MN249" s="12"/>
      <c r="MO249" s="12"/>
      <c r="MP249" s="12"/>
      <c r="MQ249" s="12"/>
      <c r="MR249" s="12"/>
      <c r="MS249" s="12"/>
      <c r="MT249" s="12"/>
      <c r="MU249" s="12"/>
      <c r="MV249" s="12"/>
      <c r="MW249" s="12"/>
      <c r="MX249" s="12"/>
      <c r="MY249" s="12"/>
      <c r="MZ249" s="12"/>
      <c r="NA249" s="12"/>
      <c r="NB249" s="12"/>
      <c r="NC249" s="12"/>
      <c r="ND249" s="12"/>
      <c r="NE249" s="12"/>
      <c r="NF249" s="12"/>
      <c r="NG249" s="12"/>
      <c r="NH249" s="12"/>
      <c r="NI249" s="12"/>
      <c r="NJ249" s="12"/>
      <c r="NK249" s="12"/>
      <c r="NL249" s="12"/>
      <c r="NM249" s="12"/>
      <c r="NN249" s="12"/>
      <c r="NO249" s="12"/>
      <c r="NP249" s="12"/>
      <c r="NQ249" s="12"/>
      <c r="NR249" s="12"/>
      <c r="NS249" s="12"/>
      <c r="NT249" s="12"/>
      <c r="NU249" s="12"/>
      <c r="NV249" s="12"/>
      <c r="NW249" s="12"/>
      <c r="NX249" s="12"/>
      <c r="NY249" s="12"/>
      <c r="NZ249" s="12"/>
      <c r="OA249" s="12"/>
      <c r="OB249" s="12"/>
      <c r="OC249" s="12"/>
      <c r="OD249" s="12"/>
      <c r="OE249" s="12"/>
      <c r="OF249" s="12"/>
      <c r="OG249" s="12"/>
      <c r="OH249" s="12"/>
      <c r="OI249" s="12"/>
      <c r="OJ249" s="12"/>
      <c r="OK249" s="12"/>
      <c r="OL249" s="12"/>
      <c r="OM249" s="12"/>
      <c r="ON249" s="12"/>
      <c r="OO249" s="12"/>
      <c r="OP249" s="12"/>
      <c r="OQ249" s="12"/>
      <c r="OR249" s="12"/>
      <c r="OS249" s="12"/>
      <c r="OT249" s="12"/>
      <c r="OU249" s="12"/>
      <c r="OV249" s="12"/>
      <c r="OW249" s="12"/>
      <c r="OX249" s="12"/>
      <c r="OY249" s="12"/>
      <c r="OZ249" s="12"/>
      <c r="PA249" s="12"/>
      <c r="PB249" s="12"/>
      <c r="PC249" s="12"/>
      <c r="PD249" s="12"/>
      <c r="PE249" s="12"/>
      <c r="PF249" s="12"/>
      <c r="PG249" s="12"/>
      <c r="PH249" s="12"/>
      <c r="PI249" s="12"/>
      <c r="PJ249" s="12"/>
      <c r="PK249" s="12"/>
      <c r="PL249" s="12"/>
      <c r="PM249" s="12"/>
      <c r="PN249" s="12"/>
      <c r="PO249" s="12"/>
      <c r="PP249" s="12"/>
      <c r="PQ249" s="12"/>
      <c r="PR249" s="12"/>
      <c r="PS249" s="12"/>
      <c r="PT249" s="12"/>
      <c r="PU249" s="12"/>
      <c r="PV249" s="12"/>
      <c r="PW249" s="12"/>
      <c r="PX249" s="12"/>
      <c r="PY249" s="12"/>
      <c r="PZ249" s="12"/>
      <c r="QA249" s="12"/>
      <c r="QB249" s="12"/>
      <c r="QC249" s="12"/>
      <c r="QD249" s="12"/>
      <c r="QE249" s="12"/>
      <c r="QF249" s="12"/>
      <c r="QG249" s="12"/>
      <c r="QH249" s="12"/>
      <c r="QI249" s="12"/>
      <c r="QJ249" s="12"/>
      <c r="QK249" s="12"/>
      <c r="QL249" s="12"/>
      <c r="QM249" s="12"/>
      <c r="QN249" s="12"/>
      <c r="QO249" s="12"/>
      <c r="QP249" s="12"/>
      <c r="QQ249" s="12"/>
      <c r="QR249" s="12"/>
      <c r="QS249" s="12"/>
      <c r="QT249" s="12"/>
      <c r="QU249" s="12"/>
      <c r="QV249" s="12"/>
      <c r="QW249" s="12"/>
      <c r="QX249" s="12"/>
      <c r="QY249" s="12"/>
      <c r="QZ249" s="12"/>
      <c r="RA249" s="12"/>
      <c r="RB249" s="12"/>
      <c r="RC249" s="12"/>
      <c r="RD249" s="12"/>
      <c r="RE249" s="12"/>
      <c r="RF249" s="12"/>
      <c r="RG249" s="12"/>
      <c r="RH249" s="12"/>
      <c r="RI249" s="12"/>
      <c r="RJ249" s="12"/>
      <c r="RK249" s="12"/>
      <c r="RL249" s="12"/>
      <c r="RM249" s="12"/>
      <c r="RN249" s="12"/>
      <c r="RO249" s="12"/>
      <c r="RP249" s="12"/>
      <c r="RQ249" s="12"/>
      <c r="RR249" s="12"/>
      <c r="RS249" s="12"/>
      <c r="RT249" s="12"/>
      <c r="RU249" s="12"/>
      <c r="RV249" s="12"/>
      <c r="RW249" s="12"/>
      <c r="RX249" s="12"/>
      <c r="RY249" s="12"/>
      <c r="RZ249" s="12"/>
      <c r="SA249" s="12"/>
      <c r="SB249" s="12"/>
      <c r="SC249" s="12"/>
      <c r="SD249" s="12"/>
      <c r="SE249" s="12"/>
      <c r="SF249" s="12"/>
      <c r="SG249" s="12"/>
      <c r="SH249" s="12"/>
      <c r="SI249" s="12"/>
      <c r="SJ249" s="12"/>
      <c r="SK249" s="12"/>
      <c r="SL249" s="12"/>
      <c r="SM249" s="12"/>
      <c r="SN249" s="12"/>
      <c r="SO249" s="12"/>
      <c r="SP249" s="12"/>
      <c r="SQ249" s="12"/>
      <c r="SR249" s="12"/>
      <c r="SS249" s="12"/>
      <c r="ST249" s="12"/>
      <c r="SU249" s="12"/>
      <c r="SV249" s="12"/>
      <c r="SW249" s="12"/>
      <c r="SX249" s="12"/>
      <c r="SY249" s="12"/>
      <c r="SZ249" s="12"/>
      <c r="TA249" s="12"/>
      <c r="TB249" s="12"/>
      <c r="TC249" s="12"/>
      <c r="TD249" s="12"/>
      <c r="TE249" s="12"/>
      <c r="TF249" s="12"/>
      <c r="TG249" s="12"/>
      <c r="TH249" s="12"/>
      <c r="TI249" s="12"/>
      <c r="TJ249" s="12"/>
      <c r="TK249" s="12"/>
      <c r="TL249" s="12"/>
      <c r="TM249" s="12"/>
      <c r="TN249" s="12"/>
      <c r="TO249" s="12"/>
      <c r="TP249" s="12"/>
      <c r="TQ249" s="12"/>
      <c r="TR249" s="12"/>
      <c r="TS249" s="12"/>
      <c r="TT249" s="12"/>
      <c r="TU249" s="12"/>
      <c r="TV249" s="12"/>
      <c r="TW249" s="12"/>
      <c r="TX249" s="12"/>
      <c r="TY249" s="12"/>
      <c r="TZ249" s="12"/>
      <c r="UA249" s="12"/>
      <c r="UB249" s="12"/>
      <c r="UC249" s="12"/>
      <c r="UD249" s="12"/>
      <c r="UE249" s="12"/>
      <c r="UF249" s="12"/>
      <c r="UG249" s="12"/>
      <c r="UH249" s="12"/>
      <c r="UI249" s="12"/>
      <c r="UJ249" s="12"/>
      <c r="UK249" s="12"/>
      <c r="UL249" s="12"/>
      <c r="UM249" s="12"/>
      <c r="UN249" s="12"/>
      <c r="UO249" s="12"/>
      <c r="UP249" s="12"/>
      <c r="UQ249" s="12"/>
      <c r="UR249" s="12"/>
      <c r="US249" s="12"/>
      <c r="UT249" s="12"/>
      <c r="UU249" s="12"/>
      <c r="UV249" s="12"/>
      <c r="UW249" s="12"/>
      <c r="UX249" s="12"/>
      <c r="UY249" s="12"/>
      <c r="UZ249" s="12"/>
      <c r="VA249" s="12"/>
      <c r="VB249" s="12"/>
      <c r="VC249" s="12"/>
      <c r="VD249" s="12"/>
      <c r="VE249" s="12"/>
      <c r="VF249" s="12"/>
      <c r="VG249" s="12"/>
      <c r="VH249" s="12"/>
      <c r="VI249" s="12"/>
      <c r="VJ249" s="12"/>
      <c r="VK249" s="12"/>
      <c r="VL249" s="12"/>
      <c r="VM249" s="12"/>
      <c r="VN249" s="12"/>
      <c r="VO249" s="12"/>
      <c r="VP249" s="12"/>
      <c r="VQ249" s="12"/>
      <c r="VR249" s="12"/>
      <c r="VS249" s="12"/>
      <c r="VT249" s="12"/>
      <c r="VU249" s="12"/>
      <c r="VV249" s="12"/>
      <c r="VW249" s="12"/>
      <c r="VX249" s="12"/>
      <c r="VY249" s="12"/>
      <c r="VZ249" s="12"/>
      <c r="WA249" s="12"/>
      <c r="WB249" s="12"/>
      <c r="WC249" s="12"/>
      <c r="WD249" s="12"/>
      <c r="WE249" s="12"/>
      <c r="WF249" s="12"/>
      <c r="WG249" s="12"/>
      <c r="WH249" s="12"/>
      <c r="WI249" s="12"/>
      <c r="WJ249" s="12"/>
      <c r="WK249" s="12"/>
      <c r="WL249" s="12"/>
      <c r="WM249" s="12"/>
      <c r="WN249" s="12"/>
      <c r="WO249" s="12"/>
      <c r="WP249" s="12"/>
      <c r="WQ249" s="12"/>
      <c r="WR249" s="12"/>
      <c r="WS249" s="12"/>
      <c r="WT249" s="12"/>
      <c r="WU249" s="12"/>
      <c r="WV249" s="12"/>
      <c r="WW249" s="12"/>
      <c r="WX249" s="12"/>
      <c r="WY249" s="12"/>
      <c r="WZ249" s="12"/>
      <c r="XA249" s="12"/>
      <c r="XB249" s="12"/>
      <c r="XC249" s="12"/>
      <c r="XD249" s="12"/>
      <c r="XE249" s="12"/>
      <c r="XF249" s="12"/>
      <c r="XG249" s="12"/>
      <c r="XH249" s="12"/>
      <c r="XI249" s="12"/>
      <c r="XJ249" s="12"/>
      <c r="XK249" s="12"/>
      <c r="XL249" s="12"/>
      <c r="XM249" s="12"/>
      <c r="XN249" s="12"/>
      <c r="XO249" s="12"/>
      <c r="XP249" s="12"/>
      <c r="XQ249" s="12"/>
      <c r="XR249" s="12"/>
      <c r="XS249" s="12"/>
      <c r="XT249" s="12"/>
      <c r="XU249" s="12"/>
      <c r="XV249" s="12"/>
      <c r="XW249" s="12"/>
      <c r="XX249" s="12"/>
      <c r="XY249" s="12"/>
      <c r="XZ249" s="12"/>
      <c r="YA249" s="12"/>
      <c r="YB249" s="12"/>
      <c r="YC249" s="12"/>
      <c r="YD249" s="12"/>
      <c r="YE249" s="12"/>
      <c r="YF249" s="12"/>
      <c r="YG249" s="12"/>
      <c r="YH249" s="12"/>
      <c r="YI249" s="12"/>
      <c r="YJ249" s="12"/>
      <c r="YK249" s="12"/>
      <c r="YL249" s="12"/>
      <c r="YM249" s="12"/>
      <c r="YN249" s="12"/>
      <c r="YO249" s="12"/>
      <c r="YP249" s="12"/>
      <c r="YQ249" s="12"/>
      <c r="YR249" s="12"/>
      <c r="YS249" s="12"/>
      <c r="YT249" s="12"/>
      <c r="YU249" s="12"/>
      <c r="YV249" s="12"/>
      <c r="YW249" s="12"/>
      <c r="YX249" s="12"/>
      <c r="YY249" s="12"/>
      <c r="YZ249" s="12"/>
      <c r="ZA249" s="12"/>
      <c r="ZB249" s="12"/>
      <c r="ZC249" s="12"/>
      <c r="ZD249" s="12"/>
      <c r="ZE249" s="12"/>
      <c r="ZF249" s="12"/>
      <c r="ZG249" s="12"/>
      <c r="ZH249" s="12"/>
      <c r="ZI249" s="12"/>
      <c r="ZJ249" s="12"/>
      <c r="ZK249" s="12"/>
      <c r="ZL249" s="12"/>
      <c r="ZM249" s="12"/>
      <c r="ZN249" s="12"/>
      <c r="ZO249" s="12"/>
      <c r="ZP249" s="12"/>
      <c r="ZQ249" s="12"/>
      <c r="ZR249" s="12"/>
      <c r="ZS249" s="12"/>
      <c r="ZT249" s="12"/>
      <c r="ZU249" s="12"/>
      <c r="ZV249" s="12"/>
      <c r="ZW249" s="12"/>
      <c r="ZX249" s="12"/>
      <c r="ZY249" s="12"/>
      <c r="ZZ249" s="12"/>
      <c r="AAA249" s="12"/>
      <c r="AAB249" s="12"/>
      <c r="AAC249" s="12"/>
      <c r="AAD249" s="12"/>
      <c r="AAE249" s="12"/>
      <c r="AAF249" s="12"/>
      <c r="AAG249" s="12"/>
      <c r="AAH249" s="12"/>
      <c r="AAI249" s="12"/>
      <c r="AAJ249" s="12"/>
      <c r="AAK249" s="12"/>
      <c r="AAL249" s="12"/>
      <c r="AAM249" s="12"/>
      <c r="AAN249" s="12"/>
      <c r="AAO249" s="12"/>
      <c r="AAP249" s="12"/>
      <c r="AAQ249" s="12"/>
      <c r="AAR249" s="12"/>
      <c r="AAS249" s="12"/>
      <c r="AAT249" s="12"/>
      <c r="AAU249" s="12"/>
      <c r="AAV249" s="12"/>
      <c r="AAW249" s="12"/>
      <c r="AAX249" s="12"/>
      <c r="AAY249" s="12"/>
      <c r="AAZ249" s="12"/>
      <c r="ABA249" s="12"/>
      <c r="ABB249" s="12"/>
      <c r="ABC249" s="12"/>
      <c r="ABD249" s="12"/>
      <c r="ABE249" s="12"/>
      <c r="ABF249" s="12"/>
      <c r="ABG249" s="12"/>
      <c r="ABH249" s="12"/>
      <c r="ABI249" s="12"/>
      <c r="ABJ249" s="12"/>
      <c r="ABK249" s="12"/>
      <c r="ABL249" s="12"/>
      <c r="ABM249" s="12"/>
      <c r="ABN249" s="12"/>
      <c r="ABO249" s="12"/>
      <c r="ABP249" s="12"/>
      <c r="ABQ249" s="12"/>
      <c r="ABR249" s="12"/>
      <c r="ABS249" s="12"/>
      <c r="ABT249" s="12"/>
      <c r="ABU249" s="12"/>
      <c r="ABV249" s="12"/>
      <c r="ABW249" s="12"/>
      <c r="ABX249" s="12"/>
      <c r="ABY249" s="12"/>
      <c r="ABZ249" s="12"/>
      <c r="ACA249" s="12"/>
      <c r="ACB249" s="12"/>
      <c r="ACC249" s="12"/>
      <c r="ACD249" s="12"/>
      <c r="ACE249" s="12"/>
      <c r="ACF249" s="12"/>
      <c r="ACG249" s="12"/>
      <c r="ACH249" s="12"/>
      <c r="ACI249" s="12"/>
      <c r="ACJ249" s="12"/>
      <c r="ACK249" s="12"/>
      <c r="ACL249" s="12"/>
      <c r="ACM249" s="12"/>
      <c r="ACN249" s="12"/>
      <c r="ACO249" s="12"/>
      <c r="ACP249" s="12"/>
      <c r="ACQ249" s="12"/>
      <c r="ACR249" s="12"/>
      <c r="ACS249" s="12"/>
      <c r="ACT249" s="12"/>
      <c r="ACU249" s="12"/>
      <c r="ACV249" s="12"/>
      <c r="ACW249" s="12"/>
      <c r="ACX249" s="12"/>
      <c r="ACY249" s="12"/>
      <c r="ACZ249" s="12"/>
      <c r="ADA249" s="12"/>
      <c r="ADB249" s="12"/>
      <c r="ADC249" s="12"/>
      <c r="ADD249" s="12"/>
      <c r="ADE249" s="12"/>
      <c r="ADF249" s="12"/>
      <c r="ADG249" s="12"/>
      <c r="ADH249" s="12"/>
      <c r="ADI249" s="12"/>
      <c r="ADJ249" s="12"/>
      <c r="ADK249" s="12"/>
      <c r="ADL249" s="12"/>
      <c r="ADM249" s="12"/>
      <c r="ADN249" s="12"/>
      <c r="ADO249" s="12"/>
      <c r="ADP249" s="12"/>
      <c r="ADQ249" s="12"/>
      <c r="ADR249" s="12"/>
      <c r="ADS249" s="12"/>
      <c r="ADT249" s="12"/>
      <c r="ADU249" s="12"/>
      <c r="ADV249" s="12"/>
      <c r="ADW249" s="12"/>
      <c r="ADX249" s="12"/>
      <c r="ADY249" s="12"/>
      <c r="ADZ249" s="12"/>
      <c r="AEA249" s="12"/>
      <c r="AEB249" s="12"/>
      <c r="AEC249" s="12"/>
      <c r="AED249" s="12"/>
      <c r="AEE249" s="12"/>
      <c r="AEF249" s="12"/>
      <c r="AEG249" s="12"/>
      <c r="AEH249" s="12"/>
      <c r="AEI249" s="12"/>
      <c r="AEJ249" s="12"/>
      <c r="AEK249" s="12"/>
      <c r="AEL249" s="12"/>
      <c r="AEM249" s="12"/>
      <c r="AEN249" s="12"/>
      <c r="AEO249" s="12"/>
      <c r="AEP249" s="12"/>
      <c r="AEQ249" s="12"/>
      <c r="AER249" s="12"/>
      <c r="AES249" s="12"/>
      <c r="AET249" s="12"/>
      <c r="AEU249" s="12"/>
      <c r="AEV249" s="12"/>
      <c r="AEW249" s="12"/>
      <c r="AEX249" s="12"/>
      <c r="AEY249" s="12"/>
      <c r="AEZ249" s="12"/>
      <c r="AFA249" s="12"/>
      <c r="AFB249" s="12"/>
      <c r="AFC249" s="12"/>
      <c r="AFD249" s="12"/>
      <c r="AFE249" s="12"/>
      <c r="AFF249" s="12"/>
      <c r="AFG249" s="12"/>
      <c r="AFH249" s="12"/>
      <c r="AFI249" s="12"/>
      <c r="AFJ249" s="12"/>
      <c r="AFK249" s="12"/>
      <c r="AFL249" s="12"/>
      <c r="AFM249" s="12"/>
      <c r="AFN249" s="12"/>
      <c r="AFO249" s="12"/>
      <c r="AFP249" s="12"/>
      <c r="AFQ249" s="12"/>
      <c r="AFR249" s="12"/>
      <c r="AFS249" s="12"/>
      <c r="AFT249" s="12"/>
      <c r="AFU249" s="12"/>
      <c r="AFV249" s="12"/>
      <c r="AFW249" s="12"/>
      <c r="AFX249" s="12"/>
      <c r="AFY249" s="12"/>
      <c r="AFZ249" s="12"/>
      <c r="AGA249" s="12"/>
      <c r="AGB249" s="12"/>
      <c r="AGC249" s="12"/>
      <c r="AGD249" s="12"/>
      <c r="AGE249" s="12"/>
      <c r="AGF249" s="12"/>
      <c r="AGG249" s="12"/>
      <c r="AGH249" s="12"/>
      <c r="AGI249" s="12"/>
      <c r="AGJ249" s="12"/>
      <c r="AGK249" s="12"/>
      <c r="AGL249" s="12"/>
      <c r="AGM249" s="12"/>
      <c r="AGN249" s="12"/>
      <c r="AGO249" s="12"/>
      <c r="AGP249" s="12"/>
      <c r="AGQ249" s="12"/>
      <c r="AGR249" s="12"/>
      <c r="AGS249" s="12"/>
      <c r="AGT249" s="12"/>
      <c r="AGU249" s="12"/>
      <c r="AGV249" s="12"/>
      <c r="AGW249" s="12"/>
      <c r="AGX249" s="12"/>
      <c r="AGY249" s="12"/>
      <c r="AGZ249" s="12"/>
      <c r="AHA249" s="12"/>
      <c r="AHB249" s="12"/>
      <c r="AHC249" s="12"/>
      <c r="AHD249" s="12"/>
      <c r="AHE249" s="12"/>
      <c r="AHF249" s="12"/>
      <c r="AHG249" s="12"/>
      <c r="AHH249" s="12"/>
      <c r="AHI249" s="12"/>
      <c r="AHJ249" s="12"/>
      <c r="AHK249" s="12"/>
      <c r="AHL249" s="12"/>
      <c r="AHM249" s="12"/>
      <c r="AHN249" s="12"/>
      <c r="AHO249" s="12"/>
      <c r="AHP249" s="12"/>
      <c r="AHQ249" s="12"/>
      <c r="AHR249" s="12"/>
      <c r="AHS249" s="12"/>
      <c r="AHT249" s="12"/>
      <c r="AHU249" s="12"/>
      <c r="AHV249" s="12"/>
      <c r="AHW249" s="12"/>
      <c r="AHX249" s="12"/>
      <c r="AHY249" s="12"/>
      <c r="AHZ249" s="12"/>
      <c r="AIA249" s="12"/>
      <c r="AIB249" s="12"/>
      <c r="AIC249" s="12"/>
      <c r="AID249" s="12"/>
      <c r="AIE249" s="12"/>
      <c r="AIF249" s="12"/>
      <c r="AIG249" s="12"/>
      <c r="AIH249" s="12"/>
      <c r="AII249" s="12"/>
      <c r="AIJ249" s="12"/>
      <c r="AIK249" s="12"/>
      <c r="AIL249" s="12"/>
      <c r="AIM249" s="12"/>
      <c r="AIN249" s="12"/>
      <c r="AIO249" s="12"/>
      <c r="AIP249" s="12"/>
      <c r="AIQ249" s="12"/>
      <c r="AIR249" s="12"/>
      <c r="AIS249" s="12"/>
      <c r="AIT249" s="12"/>
      <c r="AIU249" s="12"/>
      <c r="AIV249" s="12"/>
      <c r="AIW249" s="12"/>
      <c r="AIX249" s="12"/>
      <c r="AIY249" s="12"/>
      <c r="AIZ249" s="12"/>
      <c r="AJA249" s="12"/>
      <c r="AJB249" s="12"/>
      <c r="AJC249" s="12"/>
      <c r="AJD249" s="12"/>
      <c r="AJE249" s="12"/>
      <c r="AJF249" s="12"/>
      <c r="AJG249" s="12"/>
      <c r="AJH249" s="12"/>
      <c r="AJI249" s="12"/>
      <c r="AJJ249" s="12"/>
      <c r="AJK249" s="12"/>
      <c r="AJL249" s="12"/>
      <c r="AJM249" s="12"/>
      <c r="AJN249" s="12"/>
      <c r="AJO249" s="12"/>
      <c r="AJP249" s="12"/>
      <c r="AJQ249" s="12"/>
      <c r="AJR249" s="12"/>
      <c r="AJS249" s="12"/>
      <c r="AJT249" s="12"/>
      <c r="AJU249" s="12"/>
      <c r="AJV249" s="12"/>
      <c r="AJW249" s="12"/>
      <c r="AJX249" s="12"/>
      <c r="AJY249" s="12"/>
      <c r="AJZ249" s="12"/>
      <c r="AKA249" s="12"/>
      <c r="AKB249" s="12"/>
      <c r="AKC249" s="12"/>
      <c r="AKD249" s="12"/>
      <c r="AKE249" s="12"/>
      <c r="AKF249" s="12"/>
      <c r="AKG249" s="12"/>
      <c r="AKH249" s="12"/>
      <c r="AKI249" s="12"/>
      <c r="AKJ249" s="12"/>
      <c r="AKK249" s="12"/>
      <c r="AKL249" s="12"/>
      <c r="AKM249" s="12"/>
      <c r="AKN249" s="12"/>
      <c r="AKO249" s="12"/>
      <c r="AKP249" s="12"/>
      <c r="AKQ249" s="12"/>
      <c r="AKR249" s="12"/>
      <c r="AKS249" s="12"/>
      <c r="AKT249" s="12"/>
      <c r="AKU249" s="12"/>
      <c r="AKV249" s="12"/>
      <c r="AKW249" s="12"/>
      <c r="AKX249" s="12"/>
      <c r="AKY249" s="12"/>
      <c r="AKZ249" s="12"/>
      <c r="ALA249" s="12"/>
      <c r="ALB249" s="12"/>
      <c r="ALC249" s="12"/>
      <c r="ALD249" s="12"/>
      <c r="ALE249" s="12"/>
      <c r="ALF249" s="12"/>
      <c r="ALG249" s="12"/>
      <c r="ALH249" s="12"/>
      <c r="ALI249" s="12"/>
      <c r="ALJ249" s="12"/>
      <c r="ALK249" s="12"/>
      <c r="ALL249" s="12"/>
      <c r="ALM249" s="12"/>
      <c r="ALN249" s="12"/>
      <c r="ALO249" s="12"/>
      <c r="ALP249" s="12"/>
      <c r="ALQ249" s="12"/>
      <c r="ALR249" s="12"/>
      <c r="ALS249" s="12"/>
      <c r="ALT249" s="12"/>
      <c r="ALU249" s="12"/>
      <c r="ALV249" s="12"/>
      <c r="ALW249" s="12"/>
      <c r="ALX249" s="12"/>
      <c r="ALY249" s="12"/>
      <c r="ALZ249" s="12"/>
      <c r="AMA249" s="12"/>
      <c r="AMB249" s="12"/>
      <c r="AMC249" s="12"/>
      <c r="AMD249" s="12"/>
      <c r="AME249" s="12"/>
      <c r="AMF249" s="12"/>
      <c r="AMG249" s="12"/>
      <c r="AMH249" s="12"/>
      <c r="AMI249" s="12"/>
    </row>
    <row r="250" spans="1:1023" s="13" customFormat="1" x14ac:dyDescent="0.2">
      <c r="A250" s="12"/>
      <c r="B250" s="93"/>
      <c r="C250" s="79"/>
      <c r="D250" s="100"/>
      <c r="E250" s="171"/>
      <c r="F250" s="37"/>
      <c r="G250" s="205"/>
      <c r="H250" s="37">
        <f>SUM(F249*H249)</f>
        <v>7947.5263999999988</v>
      </c>
      <c r="I250" s="283">
        <f>SUM(F249*I249)</f>
        <v>4257.4048000000003</v>
      </c>
      <c r="J250" s="62">
        <f>SUM(H250:I250)</f>
        <v>12204.931199999999</v>
      </c>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c r="AI250" s="12"/>
      <c r="AJ250" s="12"/>
      <c r="AK250" s="12"/>
      <c r="AL250" s="12"/>
      <c r="AM250" s="12"/>
      <c r="AN250" s="12"/>
      <c r="AO250" s="12"/>
      <c r="AP250" s="12"/>
      <c r="AQ250" s="12"/>
      <c r="AR250" s="12"/>
      <c r="AS250" s="12"/>
      <c r="AT250" s="12"/>
      <c r="AU250" s="12"/>
      <c r="AV250" s="12"/>
      <c r="AW250" s="12"/>
      <c r="AX250" s="12"/>
      <c r="AY250" s="12"/>
      <c r="AZ250" s="12"/>
      <c r="BA250" s="12"/>
      <c r="BB250" s="12"/>
      <c r="BC250" s="12"/>
      <c r="BD250" s="12"/>
      <c r="BE250" s="12"/>
      <c r="BF250" s="12"/>
      <c r="BG250" s="12"/>
      <c r="BH250" s="12"/>
      <c r="BI250" s="12"/>
      <c r="BJ250" s="12"/>
      <c r="BK250" s="12"/>
      <c r="BL250" s="12"/>
      <c r="BM250" s="12"/>
      <c r="BN250" s="12"/>
      <c r="BO250" s="12"/>
      <c r="BP250" s="12"/>
      <c r="BQ250" s="12"/>
      <c r="BR250" s="12"/>
      <c r="BS250" s="12"/>
      <c r="BT250" s="12"/>
      <c r="BU250" s="12"/>
      <c r="BV250" s="12"/>
      <c r="BW250" s="12"/>
      <c r="BX250" s="12"/>
      <c r="BY250" s="12"/>
      <c r="BZ250" s="12"/>
      <c r="CA250" s="12"/>
      <c r="CB250" s="12"/>
      <c r="CC250" s="12"/>
      <c r="CD250" s="12"/>
      <c r="CE250" s="12"/>
      <c r="CF250" s="12"/>
      <c r="CG250" s="12"/>
      <c r="CH250" s="12"/>
      <c r="CI250" s="12"/>
      <c r="CJ250" s="12"/>
      <c r="CK250" s="12"/>
      <c r="CL250" s="12"/>
      <c r="CM250" s="12"/>
      <c r="CN250" s="12"/>
      <c r="CO250" s="12"/>
      <c r="CP250" s="12"/>
      <c r="CQ250" s="12"/>
      <c r="CR250" s="12"/>
      <c r="CS250" s="12"/>
      <c r="CT250" s="12"/>
      <c r="CU250" s="12"/>
      <c r="CV250" s="12"/>
      <c r="CW250" s="12"/>
      <c r="CX250" s="12"/>
      <c r="CY250" s="12"/>
      <c r="CZ250" s="12"/>
      <c r="DA250" s="12"/>
      <c r="DB250" s="12"/>
      <c r="DC250" s="12"/>
      <c r="DD250" s="12"/>
      <c r="DE250" s="12"/>
      <c r="DF250" s="12"/>
      <c r="DG250" s="12"/>
      <c r="DH250" s="12"/>
      <c r="DI250" s="12"/>
      <c r="DJ250" s="12"/>
      <c r="DK250" s="12"/>
      <c r="DL250" s="12"/>
      <c r="DM250" s="12"/>
      <c r="DN250" s="12"/>
      <c r="DO250" s="12"/>
      <c r="DP250" s="12"/>
      <c r="DQ250" s="12"/>
      <c r="DR250" s="12"/>
      <c r="DS250" s="12"/>
      <c r="DT250" s="12"/>
      <c r="DU250" s="12"/>
      <c r="DV250" s="12"/>
      <c r="DW250" s="12"/>
      <c r="DX250" s="12"/>
      <c r="DY250" s="12"/>
      <c r="DZ250" s="12"/>
      <c r="EA250" s="12"/>
      <c r="EB250" s="12"/>
      <c r="EC250" s="12"/>
      <c r="ED250" s="12"/>
      <c r="EE250" s="12"/>
      <c r="EF250" s="12"/>
      <c r="EG250" s="12"/>
      <c r="EH250" s="12"/>
      <c r="EI250" s="12"/>
      <c r="EJ250" s="12"/>
      <c r="EK250" s="12"/>
      <c r="EL250" s="12"/>
      <c r="EM250" s="12"/>
      <c r="EN250" s="12"/>
      <c r="EO250" s="12"/>
      <c r="EP250" s="12"/>
      <c r="EQ250" s="12"/>
      <c r="ER250" s="12"/>
      <c r="ES250" s="12"/>
      <c r="ET250" s="12"/>
      <c r="EU250" s="12"/>
      <c r="EV250" s="12"/>
      <c r="EW250" s="12"/>
      <c r="EX250" s="12"/>
      <c r="EY250" s="12"/>
      <c r="EZ250" s="12"/>
      <c r="FA250" s="12"/>
      <c r="FB250" s="12"/>
      <c r="FC250" s="12"/>
      <c r="FD250" s="12"/>
      <c r="FE250" s="12"/>
      <c r="FF250" s="12"/>
      <c r="FG250" s="12"/>
      <c r="FH250" s="12"/>
      <c r="FI250" s="12"/>
      <c r="FJ250" s="12"/>
      <c r="FK250" s="12"/>
      <c r="FL250" s="12"/>
      <c r="FM250" s="12"/>
      <c r="FN250" s="12"/>
      <c r="FO250" s="12"/>
      <c r="FP250" s="12"/>
      <c r="FQ250" s="12"/>
      <c r="FR250" s="12"/>
      <c r="FS250" s="12"/>
      <c r="FT250" s="12"/>
      <c r="FU250" s="12"/>
      <c r="FV250" s="12"/>
      <c r="FW250" s="12"/>
      <c r="FX250" s="12"/>
      <c r="FY250" s="12"/>
      <c r="FZ250" s="12"/>
      <c r="GA250" s="12"/>
      <c r="GB250" s="12"/>
      <c r="GC250" s="12"/>
      <c r="GD250" s="12"/>
      <c r="GE250" s="12"/>
      <c r="GF250" s="12"/>
      <c r="GG250" s="12"/>
      <c r="GH250" s="12"/>
      <c r="GI250" s="12"/>
      <c r="GJ250" s="12"/>
      <c r="GK250" s="12"/>
      <c r="GL250" s="12"/>
      <c r="GM250" s="12"/>
      <c r="GN250" s="12"/>
      <c r="GO250" s="12"/>
      <c r="GP250" s="12"/>
      <c r="GQ250" s="12"/>
      <c r="GR250" s="12"/>
      <c r="GS250" s="12"/>
      <c r="GT250" s="12"/>
      <c r="GU250" s="12"/>
      <c r="GV250" s="12"/>
      <c r="GW250" s="12"/>
      <c r="GX250" s="12"/>
      <c r="GY250" s="12"/>
      <c r="GZ250" s="12"/>
      <c r="HA250" s="12"/>
      <c r="HB250" s="12"/>
      <c r="HC250" s="12"/>
      <c r="HD250" s="12"/>
      <c r="HE250" s="12"/>
      <c r="HF250" s="12"/>
      <c r="HG250" s="12"/>
      <c r="HH250" s="12"/>
      <c r="HI250" s="12"/>
      <c r="HJ250" s="12"/>
      <c r="HK250" s="12"/>
      <c r="HL250" s="12"/>
      <c r="HM250" s="12"/>
      <c r="HN250" s="12"/>
      <c r="HO250" s="12"/>
      <c r="HP250" s="12"/>
      <c r="HQ250" s="12"/>
      <c r="HR250" s="12"/>
      <c r="HS250" s="12"/>
      <c r="HT250" s="12"/>
      <c r="HU250" s="12"/>
      <c r="HV250" s="12"/>
      <c r="HW250" s="12"/>
      <c r="HX250" s="12"/>
      <c r="HY250" s="12"/>
      <c r="HZ250" s="12"/>
      <c r="IA250" s="12"/>
      <c r="IB250" s="12"/>
      <c r="IC250" s="12"/>
      <c r="ID250" s="12"/>
      <c r="IE250" s="12"/>
      <c r="IF250" s="12"/>
      <c r="IG250" s="12"/>
      <c r="IH250" s="12"/>
      <c r="II250" s="12"/>
      <c r="IJ250" s="12"/>
      <c r="IK250" s="12"/>
      <c r="IL250" s="12"/>
      <c r="IM250" s="12"/>
      <c r="IN250" s="12"/>
      <c r="IO250" s="12"/>
      <c r="IP250" s="12"/>
      <c r="IQ250" s="12"/>
      <c r="IR250" s="12"/>
      <c r="IS250" s="12"/>
      <c r="IT250" s="12"/>
      <c r="IU250" s="12"/>
      <c r="IV250" s="12"/>
      <c r="IW250" s="12"/>
      <c r="IX250" s="12"/>
      <c r="IY250" s="12"/>
      <c r="IZ250" s="12"/>
      <c r="JA250" s="12"/>
      <c r="JB250" s="12"/>
      <c r="JC250" s="12"/>
      <c r="JD250" s="12"/>
      <c r="JE250" s="12"/>
      <c r="JF250" s="12"/>
      <c r="JG250" s="12"/>
      <c r="JH250" s="12"/>
      <c r="JI250" s="12"/>
      <c r="JJ250" s="12"/>
      <c r="JK250" s="12"/>
      <c r="JL250" s="12"/>
      <c r="JM250" s="12"/>
      <c r="JN250" s="12"/>
      <c r="JO250" s="12"/>
      <c r="JP250" s="12"/>
      <c r="JQ250" s="12"/>
      <c r="JR250" s="12"/>
      <c r="JS250" s="12"/>
      <c r="JT250" s="12"/>
      <c r="JU250" s="12"/>
      <c r="JV250" s="12"/>
      <c r="JW250" s="12"/>
      <c r="JX250" s="12"/>
      <c r="JY250" s="12"/>
      <c r="JZ250" s="12"/>
      <c r="KA250" s="12"/>
      <c r="KB250" s="12"/>
      <c r="KC250" s="12"/>
      <c r="KD250" s="12"/>
      <c r="KE250" s="12"/>
      <c r="KF250" s="12"/>
      <c r="KG250" s="12"/>
      <c r="KH250" s="12"/>
      <c r="KI250" s="12"/>
      <c r="KJ250" s="12"/>
      <c r="KK250" s="12"/>
      <c r="KL250" s="12"/>
      <c r="KM250" s="12"/>
      <c r="KN250" s="12"/>
      <c r="KO250" s="12"/>
      <c r="KP250" s="12"/>
      <c r="KQ250" s="12"/>
      <c r="KR250" s="12"/>
      <c r="KS250" s="12"/>
      <c r="KT250" s="12"/>
      <c r="KU250" s="12"/>
      <c r="KV250" s="12"/>
      <c r="KW250" s="12"/>
      <c r="KX250" s="12"/>
      <c r="KY250" s="12"/>
      <c r="KZ250" s="12"/>
      <c r="LA250" s="12"/>
      <c r="LB250" s="12"/>
      <c r="LC250" s="12"/>
      <c r="LD250" s="12"/>
      <c r="LE250" s="12"/>
      <c r="LF250" s="12"/>
      <c r="LG250" s="12"/>
      <c r="LH250" s="12"/>
      <c r="LI250" s="12"/>
      <c r="LJ250" s="12"/>
      <c r="LK250" s="12"/>
      <c r="LL250" s="12"/>
      <c r="LM250" s="12"/>
      <c r="LN250" s="12"/>
      <c r="LO250" s="12"/>
      <c r="LP250" s="12"/>
      <c r="LQ250" s="12"/>
      <c r="LR250" s="12"/>
      <c r="LS250" s="12"/>
      <c r="LT250" s="12"/>
      <c r="LU250" s="12"/>
      <c r="LV250" s="12"/>
      <c r="LW250" s="12"/>
      <c r="LX250" s="12"/>
      <c r="LY250" s="12"/>
      <c r="LZ250" s="12"/>
      <c r="MA250" s="12"/>
      <c r="MB250" s="12"/>
      <c r="MC250" s="12"/>
      <c r="MD250" s="12"/>
      <c r="ME250" s="12"/>
      <c r="MF250" s="12"/>
      <c r="MG250" s="12"/>
      <c r="MH250" s="12"/>
      <c r="MI250" s="12"/>
      <c r="MJ250" s="12"/>
      <c r="MK250" s="12"/>
      <c r="ML250" s="12"/>
      <c r="MM250" s="12"/>
      <c r="MN250" s="12"/>
      <c r="MO250" s="12"/>
      <c r="MP250" s="12"/>
      <c r="MQ250" s="12"/>
      <c r="MR250" s="12"/>
      <c r="MS250" s="12"/>
      <c r="MT250" s="12"/>
      <c r="MU250" s="12"/>
      <c r="MV250" s="12"/>
      <c r="MW250" s="12"/>
      <c r="MX250" s="12"/>
      <c r="MY250" s="12"/>
      <c r="MZ250" s="12"/>
      <c r="NA250" s="12"/>
      <c r="NB250" s="12"/>
      <c r="NC250" s="12"/>
      <c r="ND250" s="12"/>
      <c r="NE250" s="12"/>
      <c r="NF250" s="12"/>
      <c r="NG250" s="12"/>
      <c r="NH250" s="12"/>
      <c r="NI250" s="12"/>
      <c r="NJ250" s="12"/>
      <c r="NK250" s="12"/>
      <c r="NL250" s="12"/>
      <c r="NM250" s="12"/>
      <c r="NN250" s="12"/>
      <c r="NO250" s="12"/>
      <c r="NP250" s="12"/>
      <c r="NQ250" s="12"/>
      <c r="NR250" s="12"/>
      <c r="NS250" s="12"/>
      <c r="NT250" s="12"/>
      <c r="NU250" s="12"/>
      <c r="NV250" s="12"/>
      <c r="NW250" s="12"/>
      <c r="NX250" s="12"/>
      <c r="NY250" s="12"/>
      <c r="NZ250" s="12"/>
      <c r="OA250" s="12"/>
      <c r="OB250" s="12"/>
      <c r="OC250" s="12"/>
      <c r="OD250" s="12"/>
      <c r="OE250" s="12"/>
      <c r="OF250" s="12"/>
      <c r="OG250" s="12"/>
      <c r="OH250" s="12"/>
      <c r="OI250" s="12"/>
      <c r="OJ250" s="12"/>
      <c r="OK250" s="12"/>
      <c r="OL250" s="12"/>
      <c r="OM250" s="12"/>
      <c r="ON250" s="12"/>
      <c r="OO250" s="12"/>
      <c r="OP250" s="12"/>
      <c r="OQ250" s="12"/>
      <c r="OR250" s="12"/>
      <c r="OS250" s="12"/>
      <c r="OT250" s="12"/>
      <c r="OU250" s="12"/>
      <c r="OV250" s="12"/>
      <c r="OW250" s="12"/>
      <c r="OX250" s="12"/>
      <c r="OY250" s="12"/>
      <c r="OZ250" s="12"/>
      <c r="PA250" s="12"/>
      <c r="PB250" s="12"/>
      <c r="PC250" s="12"/>
      <c r="PD250" s="12"/>
      <c r="PE250" s="12"/>
      <c r="PF250" s="12"/>
      <c r="PG250" s="12"/>
      <c r="PH250" s="12"/>
      <c r="PI250" s="12"/>
      <c r="PJ250" s="12"/>
      <c r="PK250" s="12"/>
      <c r="PL250" s="12"/>
      <c r="PM250" s="12"/>
      <c r="PN250" s="12"/>
      <c r="PO250" s="12"/>
      <c r="PP250" s="12"/>
      <c r="PQ250" s="12"/>
      <c r="PR250" s="12"/>
      <c r="PS250" s="12"/>
      <c r="PT250" s="12"/>
      <c r="PU250" s="12"/>
      <c r="PV250" s="12"/>
      <c r="PW250" s="12"/>
      <c r="PX250" s="12"/>
      <c r="PY250" s="12"/>
      <c r="PZ250" s="12"/>
      <c r="QA250" s="12"/>
      <c r="QB250" s="12"/>
      <c r="QC250" s="12"/>
      <c r="QD250" s="12"/>
      <c r="QE250" s="12"/>
      <c r="QF250" s="12"/>
      <c r="QG250" s="12"/>
      <c r="QH250" s="12"/>
      <c r="QI250" s="12"/>
      <c r="QJ250" s="12"/>
      <c r="QK250" s="12"/>
      <c r="QL250" s="12"/>
      <c r="QM250" s="12"/>
      <c r="QN250" s="12"/>
      <c r="QO250" s="12"/>
      <c r="QP250" s="12"/>
      <c r="QQ250" s="12"/>
      <c r="QR250" s="12"/>
      <c r="QS250" s="12"/>
      <c r="QT250" s="12"/>
      <c r="QU250" s="12"/>
      <c r="QV250" s="12"/>
      <c r="QW250" s="12"/>
      <c r="QX250" s="12"/>
      <c r="QY250" s="12"/>
      <c r="QZ250" s="12"/>
      <c r="RA250" s="12"/>
      <c r="RB250" s="12"/>
      <c r="RC250" s="12"/>
      <c r="RD250" s="12"/>
      <c r="RE250" s="12"/>
      <c r="RF250" s="12"/>
      <c r="RG250" s="12"/>
      <c r="RH250" s="12"/>
      <c r="RI250" s="12"/>
      <c r="RJ250" s="12"/>
      <c r="RK250" s="12"/>
      <c r="RL250" s="12"/>
      <c r="RM250" s="12"/>
      <c r="RN250" s="12"/>
      <c r="RO250" s="12"/>
      <c r="RP250" s="12"/>
      <c r="RQ250" s="12"/>
      <c r="RR250" s="12"/>
      <c r="RS250" s="12"/>
      <c r="RT250" s="12"/>
      <c r="RU250" s="12"/>
      <c r="RV250" s="12"/>
      <c r="RW250" s="12"/>
      <c r="RX250" s="12"/>
      <c r="RY250" s="12"/>
      <c r="RZ250" s="12"/>
      <c r="SA250" s="12"/>
      <c r="SB250" s="12"/>
      <c r="SC250" s="12"/>
      <c r="SD250" s="12"/>
      <c r="SE250" s="12"/>
      <c r="SF250" s="12"/>
      <c r="SG250" s="12"/>
      <c r="SH250" s="12"/>
      <c r="SI250" s="12"/>
      <c r="SJ250" s="12"/>
      <c r="SK250" s="12"/>
      <c r="SL250" s="12"/>
      <c r="SM250" s="12"/>
      <c r="SN250" s="12"/>
      <c r="SO250" s="12"/>
      <c r="SP250" s="12"/>
      <c r="SQ250" s="12"/>
      <c r="SR250" s="12"/>
      <c r="SS250" s="12"/>
      <c r="ST250" s="12"/>
      <c r="SU250" s="12"/>
      <c r="SV250" s="12"/>
      <c r="SW250" s="12"/>
      <c r="SX250" s="12"/>
      <c r="SY250" s="12"/>
      <c r="SZ250" s="12"/>
      <c r="TA250" s="12"/>
      <c r="TB250" s="12"/>
      <c r="TC250" s="12"/>
      <c r="TD250" s="12"/>
      <c r="TE250" s="12"/>
      <c r="TF250" s="12"/>
      <c r="TG250" s="12"/>
      <c r="TH250" s="12"/>
      <c r="TI250" s="12"/>
      <c r="TJ250" s="12"/>
      <c r="TK250" s="12"/>
      <c r="TL250" s="12"/>
      <c r="TM250" s="12"/>
      <c r="TN250" s="12"/>
      <c r="TO250" s="12"/>
      <c r="TP250" s="12"/>
      <c r="TQ250" s="12"/>
      <c r="TR250" s="12"/>
      <c r="TS250" s="12"/>
      <c r="TT250" s="12"/>
      <c r="TU250" s="12"/>
      <c r="TV250" s="12"/>
      <c r="TW250" s="12"/>
      <c r="TX250" s="12"/>
      <c r="TY250" s="12"/>
      <c r="TZ250" s="12"/>
      <c r="UA250" s="12"/>
      <c r="UB250" s="12"/>
      <c r="UC250" s="12"/>
      <c r="UD250" s="12"/>
      <c r="UE250" s="12"/>
      <c r="UF250" s="12"/>
      <c r="UG250" s="12"/>
      <c r="UH250" s="12"/>
      <c r="UI250" s="12"/>
      <c r="UJ250" s="12"/>
      <c r="UK250" s="12"/>
      <c r="UL250" s="12"/>
      <c r="UM250" s="12"/>
      <c r="UN250" s="12"/>
      <c r="UO250" s="12"/>
      <c r="UP250" s="12"/>
      <c r="UQ250" s="12"/>
      <c r="UR250" s="12"/>
      <c r="US250" s="12"/>
      <c r="UT250" s="12"/>
      <c r="UU250" s="12"/>
      <c r="UV250" s="12"/>
      <c r="UW250" s="12"/>
      <c r="UX250" s="12"/>
      <c r="UY250" s="12"/>
      <c r="UZ250" s="12"/>
      <c r="VA250" s="12"/>
      <c r="VB250" s="12"/>
      <c r="VC250" s="12"/>
      <c r="VD250" s="12"/>
      <c r="VE250" s="12"/>
      <c r="VF250" s="12"/>
      <c r="VG250" s="12"/>
      <c r="VH250" s="12"/>
      <c r="VI250" s="12"/>
      <c r="VJ250" s="12"/>
      <c r="VK250" s="12"/>
      <c r="VL250" s="12"/>
      <c r="VM250" s="12"/>
      <c r="VN250" s="12"/>
      <c r="VO250" s="12"/>
      <c r="VP250" s="12"/>
      <c r="VQ250" s="12"/>
      <c r="VR250" s="12"/>
      <c r="VS250" s="12"/>
      <c r="VT250" s="12"/>
      <c r="VU250" s="12"/>
      <c r="VV250" s="12"/>
      <c r="VW250" s="12"/>
      <c r="VX250" s="12"/>
      <c r="VY250" s="12"/>
      <c r="VZ250" s="12"/>
      <c r="WA250" s="12"/>
      <c r="WB250" s="12"/>
      <c r="WC250" s="12"/>
      <c r="WD250" s="12"/>
      <c r="WE250" s="12"/>
      <c r="WF250" s="12"/>
      <c r="WG250" s="12"/>
      <c r="WH250" s="12"/>
      <c r="WI250" s="12"/>
      <c r="WJ250" s="12"/>
      <c r="WK250" s="12"/>
      <c r="WL250" s="12"/>
      <c r="WM250" s="12"/>
      <c r="WN250" s="12"/>
      <c r="WO250" s="12"/>
      <c r="WP250" s="12"/>
      <c r="WQ250" s="12"/>
      <c r="WR250" s="12"/>
      <c r="WS250" s="12"/>
      <c r="WT250" s="12"/>
      <c r="WU250" s="12"/>
      <c r="WV250" s="12"/>
      <c r="WW250" s="12"/>
      <c r="WX250" s="12"/>
      <c r="WY250" s="12"/>
      <c r="WZ250" s="12"/>
      <c r="XA250" s="12"/>
      <c r="XB250" s="12"/>
      <c r="XC250" s="12"/>
      <c r="XD250" s="12"/>
      <c r="XE250" s="12"/>
      <c r="XF250" s="12"/>
      <c r="XG250" s="12"/>
      <c r="XH250" s="12"/>
      <c r="XI250" s="12"/>
      <c r="XJ250" s="12"/>
      <c r="XK250" s="12"/>
      <c r="XL250" s="12"/>
      <c r="XM250" s="12"/>
      <c r="XN250" s="12"/>
      <c r="XO250" s="12"/>
      <c r="XP250" s="12"/>
      <c r="XQ250" s="12"/>
      <c r="XR250" s="12"/>
      <c r="XS250" s="12"/>
      <c r="XT250" s="12"/>
      <c r="XU250" s="12"/>
      <c r="XV250" s="12"/>
      <c r="XW250" s="12"/>
      <c r="XX250" s="12"/>
      <c r="XY250" s="12"/>
      <c r="XZ250" s="12"/>
      <c r="YA250" s="12"/>
      <c r="YB250" s="12"/>
      <c r="YC250" s="12"/>
      <c r="YD250" s="12"/>
      <c r="YE250" s="12"/>
      <c r="YF250" s="12"/>
      <c r="YG250" s="12"/>
      <c r="YH250" s="12"/>
      <c r="YI250" s="12"/>
      <c r="YJ250" s="12"/>
      <c r="YK250" s="12"/>
      <c r="YL250" s="12"/>
      <c r="YM250" s="12"/>
      <c r="YN250" s="12"/>
      <c r="YO250" s="12"/>
      <c r="YP250" s="12"/>
      <c r="YQ250" s="12"/>
      <c r="YR250" s="12"/>
      <c r="YS250" s="12"/>
      <c r="YT250" s="12"/>
      <c r="YU250" s="12"/>
      <c r="YV250" s="12"/>
      <c r="YW250" s="12"/>
      <c r="YX250" s="12"/>
      <c r="YY250" s="12"/>
      <c r="YZ250" s="12"/>
      <c r="ZA250" s="12"/>
      <c r="ZB250" s="12"/>
      <c r="ZC250" s="12"/>
      <c r="ZD250" s="12"/>
      <c r="ZE250" s="12"/>
      <c r="ZF250" s="12"/>
      <c r="ZG250" s="12"/>
      <c r="ZH250" s="12"/>
      <c r="ZI250" s="12"/>
      <c r="ZJ250" s="12"/>
      <c r="ZK250" s="12"/>
      <c r="ZL250" s="12"/>
      <c r="ZM250" s="12"/>
      <c r="ZN250" s="12"/>
      <c r="ZO250" s="12"/>
      <c r="ZP250" s="12"/>
      <c r="ZQ250" s="12"/>
      <c r="ZR250" s="12"/>
      <c r="ZS250" s="12"/>
      <c r="ZT250" s="12"/>
      <c r="ZU250" s="12"/>
      <c r="ZV250" s="12"/>
      <c r="ZW250" s="12"/>
      <c r="ZX250" s="12"/>
      <c r="ZY250" s="12"/>
      <c r="ZZ250" s="12"/>
      <c r="AAA250" s="12"/>
      <c r="AAB250" s="12"/>
      <c r="AAC250" s="12"/>
      <c r="AAD250" s="12"/>
      <c r="AAE250" s="12"/>
      <c r="AAF250" s="12"/>
      <c r="AAG250" s="12"/>
      <c r="AAH250" s="12"/>
      <c r="AAI250" s="12"/>
      <c r="AAJ250" s="12"/>
      <c r="AAK250" s="12"/>
      <c r="AAL250" s="12"/>
      <c r="AAM250" s="12"/>
      <c r="AAN250" s="12"/>
      <c r="AAO250" s="12"/>
      <c r="AAP250" s="12"/>
      <c r="AAQ250" s="12"/>
      <c r="AAR250" s="12"/>
      <c r="AAS250" s="12"/>
      <c r="AAT250" s="12"/>
      <c r="AAU250" s="12"/>
      <c r="AAV250" s="12"/>
      <c r="AAW250" s="12"/>
      <c r="AAX250" s="12"/>
      <c r="AAY250" s="12"/>
      <c r="AAZ250" s="12"/>
      <c r="ABA250" s="12"/>
      <c r="ABB250" s="12"/>
      <c r="ABC250" s="12"/>
      <c r="ABD250" s="12"/>
      <c r="ABE250" s="12"/>
      <c r="ABF250" s="12"/>
      <c r="ABG250" s="12"/>
      <c r="ABH250" s="12"/>
      <c r="ABI250" s="12"/>
      <c r="ABJ250" s="12"/>
      <c r="ABK250" s="12"/>
      <c r="ABL250" s="12"/>
      <c r="ABM250" s="12"/>
      <c r="ABN250" s="12"/>
      <c r="ABO250" s="12"/>
      <c r="ABP250" s="12"/>
      <c r="ABQ250" s="12"/>
      <c r="ABR250" s="12"/>
      <c r="ABS250" s="12"/>
      <c r="ABT250" s="12"/>
      <c r="ABU250" s="12"/>
      <c r="ABV250" s="12"/>
      <c r="ABW250" s="12"/>
      <c r="ABX250" s="12"/>
      <c r="ABY250" s="12"/>
      <c r="ABZ250" s="12"/>
      <c r="ACA250" s="12"/>
      <c r="ACB250" s="12"/>
      <c r="ACC250" s="12"/>
      <c r="ACD250" s="12"/>
      <c r="ACE250" s="12"/>
      <c r="ACF250" s="12"/>
      <c r="ACG250" s="12"/>
      <c r="ACH250" s="12"/>
      <c r="ACI250" s="12"/>
      <c r="ACJ250" s="12"/>
      <c r="ACK250" s="12"/>
      <c r="ACL250" s="12"/>
      <c r="ACM250" s="12"/>
      <c r="ACN250" s="12"/>
      <c r="ACO250" s="12"/>
      <c r="ACP250" s="12"/>
      <c r="ACQ250" s="12"/>
      <c r="ACR250" s="12"/>
      <c r="ACS250" s="12"/>
      <c r="ACT250" s="12"/>
      <c r="ACU250" s="12"/>
      <c r="ACV250" s="12"/>
      <c r="ACW250" s="12"/>
      <c r="ACX250" s="12"/>
      <c r="ACY250" s="12"/>
      <c r="ACZ250" s="12"/>
      <c r="ADA250" s="12"/>
      <c r="ADB250" s="12"/>
      <c r="ADC250" s="12"/>
      <c r="ADD250" s="12"/>
      <c r="ADE250" s="12"/>
      <c r="ADF250" s="12"/>
      <c r="ADG250" s="12"/>
      <c r="ADH250" s="12"/>
      <c r="ADI250" s="12"/>
      <c r="ADJ250" s="12"/>
      <c r="ADK250" s="12"/>
      <c r="ADL250" s="12"/>
      <c r="ADM250" s="12"/>
      <c r="ADN250" s="12"/>
      <c r="ADO250" s="12"/>
      <c r="ADP250" s="12"/>
      <c r="ADQ250" s="12"/>
      <c r="ADR250" s="12"/>
      <c r="ADS250" s="12"/>
      <c r="ADT250" s="12"/>
      <c r="ADU250" s="12"/>
      <c r="ADV250" s="12"/>
      <c r="ADW250" s="12"/>
      <c r="ADX250" s="12"/>
      <c r="ADY250" s="12"/>
      <c r="ADZ250" s="12"/>
      <c r="AEA250" s="12"/>
      <c r="AEB250" s="12"/>
      <c r="AEC250" s="12"/>
      <c r="AED250" s="12"/>
      <c r="AEE250" s="12"/>
      <c r="AEF250" s="12"/>
      <c r="AEG250" s="12"/>
      <c r="AEH250" s="12"/>
      <c r="AEI250" s="12"/>
      <c r="AEJ250" s="12"/>
      <c r="AEK250" s="12"/>
      <c r="AEL250" s="12"/>
      <c r="AEM250" s="12"/>
      <c r="AEN250" s="12"/>
      <c r="AEO250" s="12"/>
      <c r="AEP250" s="12"/>
      <c r="AEQ250" s="12"/>
      <c r="AER250" s="12"/>
      <c r="AES250" s="12"/>
      <c r="AET250" s="12"/>
      <c r="AEU250" s="12"/>
      <c r="AEV250" s="12"/>
      <c r="AEW250" s="12"/>
      <c r="AEX250" s="12"/>
      <c r="AEY250" s="12"/>
      <c r="AEZ250" s="12"/>
      <c r="AFA250" s="12"/>
      <c r="AFB250" s="12"/>
      <c r="AFC250" s="12"/>
      <c r="AFD250" s="12"/>
      <c r="AFE250" s="12"/>
      <c r="AFF250" s="12"/>
      <c r="AFG250" s="12"/>
      <c r="AFH250" s="12"/>
      <c r="AFI250" s="12"/>
      <c r="AFJ250" s="12"/>
      <c r="AFK250" s="12"/>
      <c r="AFL250" s="12"/>
      <c r="AFM250" s="12"/>
      <c r="AFN250" s="12"/>
      <c r="AFO250" s="12"/>
      <c r="AFP250" s="12"/>
      <c r="AFQ250" s="12"/>
      <c r="AFR250" s="12"/>
      <c r="AFS250" s="12"/>
      <c r="AFT250" s="12"/>
      <c r="AFU250" s="12"/>
      <c r="AFV250" s="12"/>
      <c r="AFW250" s="12"/>
      <c r="AFX250" s="12"/>
      <c r="AFY250" s="12"/>
      <c r="AFZ250" s="12"/>
      <c r="AGA250" s="12"/>
      <c r="AGB250" s="12"/>
      <c r="AGC250" s="12"/>
      <c r="AGD250" s="12"/>
      <c r="AGE250" s="12"/>
      <c r="AGF250" s="12"/>
      <c r="AGG250" s="12"/>
      <c r="AGH250" s="12"/>
      <c r="AGI250" s="12"/>
      <c r="AGJ250" s="12"/>
      <c r="AGK250" s="12"/>
      <c r="AGL250" s="12"/>
      <c r="AGM250" s="12"/>
      <c r="AGN250" s="12"/>
      <c r="AGO250" s="12"/>
      <c r="AGP250" s="12"/>
      <c r="AGQ250" s="12"/>
      <c r="AGR250" s="12"/>
      <c r="AGS250" s="12"/>
      <c r="AGT250" s="12"/>
      <c r="AGU250" s="12"/>
      <c r="AGV250" s="12"/>
      <c r="AGW250" s="12"/>
      <c r="AGX250" s="12"/>
      <c r="AGY250" s="12"/>
      <c r="AGZ250" s="12"/>
      <c r="AHA250" s="12"/>
      <c r="AHB250" s="12"/>
      <c r="AHC250" s="12"/>
      <c r="AHD250" s="12"/>
      <c r="AHE250" s="12"/>
      <c r="AHF250" s="12"/>
      <c r="AHG250" s="12"/>
      <c r="AHH250" s="12"/>
      <c r="AHI250" s="12"/>
      <c r="AHJ250" s="12"/>
      <c r="AHK250" s="12"/>
      <c r="AHL250" s="12"/>
      <c r="AHM250" s="12"/>
      <c r="AHN250" s="12"/>
      <c r="AHO250" s="12"/>
      <c r="AHP250" s="12"/>
      <c r="AHQ250" s="12"/>
      <c r="AHR250" s="12"/>
      <c r="AHS250" s="12"/>
      <c r="AHT250" s="12"/>
      <c r="AHU250" s="12"/>
      <c r="AHV250" s="12"/>
      <c r="AHW250" s="12"/>
      <c r="AHX250" s="12"/>
      <c r="AHY250" s="12"/>
      <c r="AHZ250" s="12"/>
      <c r="AIA250" s="12"/>
      <c r="AIB250" s="12"/>
      <c r="AIC250" s="12"/>
      <c r="AID250" s="12"/>
      <c r="AIE250" s="12"/>
      <c r="AIF250" s="12"/>
      <c r="AIG250" s="12"/>
      <c r="AIH250" s="12"/>
      <c r="AII250" s="12"/>
      <c r="AIJ250" s="12"/>
      <c r="AIK250" s="12"/>
      <c r="AIL250" s="12"/>
      <c r="AIM250" s="12"/>
      <c r="AIN250" s="12"/>
      <c r="AIO250" s="12"/>
      <c r="AIP250" s="12"/>
      <c r="AIQ250" s="12"/>
      <c r="AIR250" s="12"/>
      <c r="AIS250" s="12"/>
      <c r="AIT250" s="12"/>
      <c r="AIU250" s="12"/>
      <c r="AIV250" s="12"/>
      <c r="AIW250" s="12"/>
      <c r="AIX250" s="12"/>
      <c r="AIY250" s="12"/>
      <c r="AIZ250" s="12"/>
      <c r="AJA250" s="12"/>
      <c r="AJB250" s="12"/>
      <c r="AJC250" s="12"/>
      <c r="AJD250" s="12"/>
      <c r="AJE250" s="12"/>
      <c r="AJF250" s="12"/>
      <c r="AJG250" s="12"/>
      <c r="AJH250" s="12"/>
      <c r="AJI250" s="12"/>
      <c r="AJJ250" s="12"/>
      <c r="AJK250" s="12"/>
      <c r="AJL250" s="12"/>
      <c r="AJM250" s="12"/>
      <c r="AJN250" s="12"/>
      <c r="AJO250" s="12"/>
      <c r="AJP250" s="12"/>
      <c r="AJQ250" s="12"/>
      <c r="AJR250" s="12"/>
      <c r="AJS250" s="12"/>
      <c r="AJT250" s="12"/>
      <c r="AJU250" s="12"/>
      <c r="AJV250" s="12"/>
      <c r="AJW250" s="12"/>
      <c r="AJX250" s="12"/>
      <c r="AJY250" s="12"/>
      <c r="AJZ250" s="12"/>
      <c r="AKA250" s="12"/>
      <c r="AKB250" s="12"/>
      <c r="AKC250" s="12"/>
      <c r="AKD250" s="12"/>
      <c r="AKE250" s="12"/>
      <c r="AKF250" s="12"/>
      <c r="AKG250" s="12"/>
      <c r="AKH250" s="12"/>
      <c r="AKI250" s="12"/>
      <c r="AKJ250" s="12"/>
      <c r="AKK250" s="12"/>
      <c r="AKL250" s="12"/>
      <c r="AKM250" s="12"/>
      <c r="AKN250" s="12"/>
      <c r="AKO250" s="12"/>
      <c r="AKP250" s="12"/>
      <c r="AKQ250" s="12"/>
      <c r="AKR250" s="12"/>
      <c r="AKS250" s="12"/>
      <c r="AKT250" s="12"/>
      <c r="AKU250" s="12"/>
      <c r="AKV250" s="12"/>
      <c r="AKW250" s="12"/>
      <c r="AKX250" s="12"/>
      <c r="AKY250" s="12"/>
      <c r="AKZ250" s="12"/>
      <c r="ALA250" s="12"/>
      <c r="ALB250" s="12"/>
      <c r="ALC250" s="12"/>
      <c r="ALD250" s="12"/>
      <c r="ALE250" s="12"/>
      <c r="ALF250" s="12"/>
      <c r="ALG250" s="12"/>
      <c r="ALH250" s="12"/>
      <c r="ALI250" s="12"/>
      <c r="ALJ250" s="12"/>
      <c r="ALK250" s="12"/>
      <c r="ALL250" s="12"/>
      <c r="ALM250" s="12"/>
      <c r="ALN250" s="12"/>
      <c r="ALO250" s="12"/>
      <c r="ALP250" s="12"/>
      <c r="ALQ250" s="12"/>
      <c r="ALR250" s="12"/>
      <c r="ALS250" s="12"/>
      <c r="ALT250" s="12"/>
      <c r="ALU250" s="12"/>
      <c r="ALV250" s="12"/>
      <c r="ALW250" s="12"/>
      <c r="ALX250" s="12"/>
      <c r="ALY250" s="12"/>
      <c r="ALZ250" s="12"/>
      <c r="AMA250" s="12"/>
      <c r="AMB250" s="12"/>
      <c r="AMC250" s="12"/>
      <c r="AMD250" s="12"/>
      <c r="AME250" s="12"/>
      <c r="AMF250" s="12"/>
      <c r="AMG250" s="12"/>
      <c r="AMH250" s="12"/>
      <c r="AMI250" s="12"/>
    </row>
    <row r="251" spans="1:1023" s="13" customFormat="1" x14ac:dyDescent="0.2">
      <c r="A251" s="12"/>
      <c r="B251" s="93"/>
      <c r="C251" s="79"/>
      <c r="D251" s="100"/>
      <c r="E251" s="171"/>
      <c r="F251" s="37"/>
      <c r="G251" s="205"/>
      <c r="H251" s="37"/>
      <c r="I251" s="279"/>
      <c r="J251" s="6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c r="AH251" s="12"/>
      <c r="AI251" s="12"/>
      <c r="AJ251" s="12"/>
      <c r="AK251" s="12"/>
      <c r="AL251" s="12"/>
      <c r="AM251" s="12"/>
      <c r="AN251" s="12"/>
      <c r="AO251" s="12"/>
      <c r="AP251" s="12"/>
      <c r="AQ251" s="12"/>
      <c r="AR251" s="12"/>
      <c r="AS251" s="12"/>
      <c r="AT251" s="12"/>
      <c r="AU251" s="12"/>
      <c r="AV251" s="12"/>
      <c r="AW251" s="12"/>
      <c r="AX251" s="12"/>
      <c r="AY251" s="12"/>
      <c r="AZ251" s="12"/>
      <c r="BA251" s="12"/>
      <c r="BB251" s="12"/>
      <c r="BC251" s="12"/>
      <c r="BD251" s="12"/>
      <c r="BE251" s="12"/>
      <c r="BF251" s="12"/>
      <c r="BG251" s="12"/>
      <c r="BH251" s="12"/>
      <c r="BI251" s="12"/>
      <c r="BJ251" s="12"/>
      <c r="BK251" s="12"/>
      <c r="BL251" s="12"/>
      <c r="BM251" s="12"/>
      <c r="BN251" s="12"/>
      <c r="BO251" s="12"/>
      <c r="BP251" s="12"/>
      <c r="BQ251" s="12"/>
      <c r="BR251" s="12"/>
      <c r="BS251" s="12"/>
      <c r="BT251" s="12"/>
      <c r="BU251" s="12"/>
      <c r="BV251" s="12"/>
      <c r="BW251" s="12"/>
      <c r="BX251" s="12"/>
      <c r="BY251" s="12"/>
      <c r="BZ251" s="12"/>
      <c r="CA251" s="12"/>
      <c r="CB251" s="12"/>
      <c r="CC251" s="12"/>
      <c r="CD251" s="12"/>
      <c r="CE251" s="12"/>
      <c r="CF251" s="12"/>
      <c r="CG251" s="12"/>
      <c r="CH251" s="12"/>
      <c r="CI251" s="12"/>
      <c r="CJ251" s="12"/>
      <c r="CK251" s="12"/>
      <c r="CL251" s="12"/>
      <c r="CM251" s="12"/>
      <c r="CN251" s="12"/>
      <c r="CO251" s="12"/>
      <c r="CP251" s="12"/>
      <c r="CQ251" s="12"/>
      <c r="CR251" s="12"/>
      <c r="CS251" s="12"/>
      <c r="CT251" s="12"/>
      <c r="CU251" s="12"/>
      <c r="CV251" s="12"/>
      <c r="CW251" s="12"/>
      <c r="CX251" s="12"/>
      <c r="CY251" s="12"/>
      <c r="CZ251" s="12"/>
      <c r="DA251" s="12"/>
      <c r="DB251" s="12"/>
      <c r="DC251" s="12"/>
      <c r="DD251" s="12"/>
      <c r="DE251" s="12"/>
      <c r="DF251" s="12"/>
      <c r="DG251" s="12"/>
      <c r="DH251" s="12"/>
      <c r="DI251" s="12"/>
      <c r="DJ251" s="12"/>
      <c r="DK251" s="12"/>
      <c r="DL251" s="12"/>
      <c r="DM251" s="12"/>
      <c r="DN251" s="12"/>
      <c r="DO251" s="12"/>
      <c r="DP251" s="12"/>
      <c r="DQ251" s="12"/>
      <c r="DR251" s="12"/>
      <c r="DS251" s="12"/>
      <c r="DT251" s="12"/>
      <c r="DU251" s="12"/>
      <c r="DV251" s="12"/>
      <c r="DW251" s="12"/>
      <c r="DX251" s="12"/>
      <c r="DY251" s="12"/>
      <c r="DZ251" s="12"/>
      <c r="EA251" s="12"/>
      <c r="EB251" s="12"/>
      <c r="EC251" s="12"/>
      <c r="ED251" s="12"/>
      <c r="EE251" s="12"/>
      <c r="EF251" s="12"/>
      <c r="EG251" s="12"/>
      <c r="EH251" s="12"/>
      <c r="EI251" s="12"/>
      <c r="EJ251" s="12"/>
      <c r="EK251" s="12"/>
      <c r="EL251" s="12"/>
      <c r="EM251" s="12"/>
      <c r="EN251" s="12"/>
      <c r="EO251" s="12"/>
      <c r="EP251" s="12"/>
      <c r="EQ251" s="12"/>
      <c r="ER251" s="12"/>
      <c r="ES251" s="12"/>
      <c r="ET251" s="12"/>
      <c r="EU251" s="12"/>
      <c r="EV251" s="12"/>
      <c r="EW251" s="12"/>
      <c r="EX251" s="12"/>
      <c r="EY251" s="12"/>
      <c r="EZ251" s="12"/>
      <c r="FA251" s="12"/>
      <c r="FB251" s="12"/>
      <c r="FC251" s="12"/>
      <c r="FD251" s="12"/>
      <c r="FE251" s="12"/>
      <c r="FF251" s="12"/>
      <c r="FG251" s="12"/>
      <c r="FH251" s="12"/>
      <c r="FI251" s="12"/>
      <c r="FJ251" s="12"/>
      <c r="FK251" s="12"/>
      <c r="FL251" s="12"/>
      <c r="FM251" s="12"/>
      <c r="FN251" s="12"/>
      <c r="FO251" s="12"/>
      <c r="FP251" s="12"/>
      <c r="FQ251" s="12"/>
      <c r="FR251" s="12"/>
      <c r="FS251" s="12"/>
      <c r="FT251" s="12"/>
      <c r="FU251" s="12"/>
      <c r="FV251" s="12"/>
      <c r="FW251" s="12"/>
      <c r="FX251" s="12"/>
      <c r="FY251" s="12"/>
      <c r="FZ251" s="12"/>
      <c r="GA251" s="12"/>
      <c r="GB251" s="12"/>
      <c r="GC251" s="12"/>
      <c r="GD251" s="12"/>
      <c r="GE251" s="12"/>
      <c r="GF251" s="12"/>
      <c r="GG251" s="12"/>
      <c r="GH251" s="12"/>
      <c r="GI251" s="12"/>
      <c r="GJ251" s="12"/>
      <c r="GK251" s="12"/>
      <c r="GL251" s="12"/>
      <c r="GM251" s="12"/>
      <c r="GN251" s="12"/>
      <c r="GO251" s="12"/>
      <c r="GP251" s="12"/>
      <c r="GQ251" s="12"/>
      <c r="GR251" s="12"/>
      <c r="GS251" s="12"/>
      <c r="GT251" s="12"/>
      <c r="GU251" s="12"/>
      <c r="GV251" s="12"/>
      <c r="GW251" s="12"/>
      <c r="GX251" s="12"/>
      <c r="GY251" s="12"/>
      <c r="GZ251" s="12"/>
      <c r="HA251" s="12"/>
      <c r="HB251" s="12"/>
      <c r="HC251" s="12"/>
      <c r="HD251" s="12"/>
      <c r="HE251" s="12"/>
      <c r="HF251" s="12"/>
      <c r="HG251" s="12"/>
      <c r="HH251" s="12"/>
      <c r="HI251" s="12"/>
      <c r="HJ251" s="12"/>
      <c r="HK251" s="12"/>
      <c r="HL251" s="12"/>
      <c r="HM251" s="12"/>
      <c r="HN251" s="12"/>
      <c r="HO251" s="12"/>
      <c r="HP251" s="12"/>
      <c r="HQ251" s="12"/>
      <c r="HR251" s="12"/>
      <c r="HS251" s="12"/>
      <c r="HT251" s="12"/>
      <c r="HU251" s="12"/>
      <c r="HV251" s="12"/>
      <c r="HW251" s="12"/>
      <c r="HX251" s="12"/>
      <c r="HY251" s="12"/>
      <c r="HZ251" s="12"/>
      <c r="IA251" s="12"/>
      <c r="IB251" s="12"/>
      <c r="IC251" s="12"/>
      <c r="ID251" s="12"/>
      <c r="IE251" s="12"/>
      <c r="IF251" s="12"/>
      <c r="IG251" s="12"/>
      <c r="IH251" s="12"/>
      <c r="II251" s="12"/>
      <c r="IJ251" s="12"/>
      <c r="IK251" s="12"/>
      <c r="IL251" s="12"/>
      <c r="IM251" s="12"/>
      <c r="IN251" s="12"/>
      <c r="IO251" s="12"/>
      <c r="IP251" s="12"/>
      <c r="IQ251" s="12"/>
      <c r="IR251" s="12"/>
      <c r="IS251" s="12"/>
      <c r="IT251" s="12"/>
      <c r="IU251" s="12"/>
      <c r="IV251" s="12"/>
      <c r="IW251" s="12"/>
      <c r="IX251" s="12"/>
      <c r="IY251" s="12"/>
      <c r="IZ251" s="12"/>
      <c r="JA251" s="12"/>
      <c r="JB251" s="12"/>
      <c r="JC251" s="12"/>
      <c r="JD251" s="12"/>
      <c r="JE251" s="12"/>
      <c r="JF251" s="12"/>
      <c r="JG251" s="12"/>
      <c r="JH251" s="12"/>
      <c r="JI251" s="12"/>
      <c r="JJ251" s="12"/>
      <c r="JK251" s="12"/>
      <c r="JL251" s="12"/>
      <c r="JM251" s="12"/>
      <c r="JN251" s="12"/>
      <c r="JO251" s="12"/>
      <c r="JP251" s="12"/>
      <c r="JQ251" s="12"/>
      <c r="JR251" s="12"/>
      <c r="JS251" s="12"/>
      <c r="JT251" s="12"/>
      <c r="JU251" s="12"/>
      <c r="JV251" s="12"/>
      <c r="JW251" s="12"/>
      <c r="JX251" s="12"/>
      <c r="JY251" s="12"/>
      <c r="JZ251" s="12"/>
      <c r="KA251" s="12"/>
      <c r="KB251" s="12"/>
      <c r="KC251" s="12"/>
      <c r="KD251" s="12"/>
      <c r="KE251" s="12"/>
      <c r="KF251" s="12"/>
      <c r="KG251" s="12"/>
      <c r="KH251" s="12"/>
      <c r="KI251" s="12"/>
      <c r="KJ251" s="12"/>
      <c r="KK251" s="12"/>
      <c r="KL251" s="12"/>
      <c r="KM251" s="12"/>
      <c r="KN251" s="12"/>
      <c r="KO251" s="12"/>
      <c r="KP251" s="12"/>
      <c r="KQ251" s="12"/>
      <c r="KR251" s="12"/>
      <c r="KS251" s="12"/>
      <c r="KT251" s="12"/>
      <c r="KU251" s="12"/>
      <c r="KV251" s="12"/>
      <c r="KW251" s="12"/>
      <c r="KX251" s="12"/>
      <c r="KY251" s="12"/>
      <c r="KZ251" s="12"/>
      <c r="LA251" s="12"/>
      <c r="LB251" s="12"/>
      <c r="LC251" s="12"/>
      <c r="LD251" s="12"/>
      <c r="LE251" s="12"/>
      <c r="LF251" s="12"/>
      <c r="LG251" s="12"/>
      <c r="LH251" s="12"/>
      <c r="LI251" s="12"/>
      <c r="LJ251" s="12"/>
      <c r="LK251" s="12"/>
      <c r="LL251" s="12"/>
      <c r="LM251" s="12"/>
      <c r="LN251" s="12"/>
      <c r="LO251" s="12"/>
      <c r="LP251" s="12"/>
      <c r="LQ251" s="12"/>
      <c r="LR251" s="12"/>
      <c r="LS251" s="12"/>
      <c r="LT251" s="12"/>
      <c r="LU251" s="12"/>
      <c r="LV251" s="12"/>
      <c r="LW251" s="12"/>
      <c r="LX251" s="12"/>
      <c r="LY251" s="12"/>
      <c r="LZ251" s="12"/>
      <c r="MA251" s="12"/>
      <c r="MB251" s="12"/>
      <c r="MC251" s="12"/>
      <c r="MD251" s="12"/>
      <c r="ME251" s="12"/>
      <c r="MF251" s="12"/>
      <c r="MG251" s="12"/>
      <c r="MH251" s="12"/>
      <c r="MI251" s="12"/>
      <c r="MJ251" s="12"/>
      <c r="MK251" s="12"/>
      <c r="ML251" s="12"/>
      <c r="MM251" s="12"/>
      <c r="MN251" s="12"/>
      <c r="MO251" s="12"/>
      <c r="MP251" s="12"/>
      <c r="MQ251" s="12"/>
      <c r="MR251" s="12"/>
      <c r="MS251" s="12"/>
      <c r="MT251" s="12"/>
      <c r="MU251" s="12"/>
      <c r="MV251" s="12"/>
      <c r="MW251" s="12"/>
      <c r="MX251" s="12"/>
      <c r="MY251" s="12"/>
      <c r="MZ251" s="12"/>
      <c r="NA251" s="12"/>
      <c r="NB251" s="12"/>
      <c r="NC251" s="12"/>
      <c r="ND251" s="12"/>
      <c r="NE251" s="12"/>
      <c r="NF251" s="12"/>
      <c r="NG251" s="12"/>
      <c r="NH251" s="12"/>
      <c r="NI251" s="12"/>
      <c r="NJ251" s="12"/>
      <c r="NK251" s="12"/>
      <c r="NL251" s="12"/>
      <c r="NM251" s="12"/>
      <c r="NN251" s="12"/>
      <c r="NO251" s="12"/>
      <c r="NP251" s="12"/>
      <c r="NQ251" s="12"/>
      <c r="NR251" s="12"/>
      <c r="NS251" s="12"/>
      <c r="NT251" s="12"/>
      <c r="NU251" s="12"/>
      <c r="NV251" s="12"/>
      <c r="NW251" s="12"/>
      <c r="NX251" s="12"/>
      <c r="NY251" s="12"/>
      <c r="NZ251" s="12"/>
      <c r="OA251" s="12"/>
      <c r="OB251" s="12"/>
      <c r="OC251" s="12"/>
      <c r="OD251" s="12"/>
      <c r="OE251" s="12"/>
      <c r="OF251" s="12"/>
      <c r="OG251" s="12"/>
      <c r="OH251" s="12"/>
      <c r="OI251" s="12"/>
      <c r="OJ251" s="12"/>
      <c r="OK251" s="12"/>
      <c r="OL251" s="12"/>
      <c r="OM251" s="12"/>
      <c r="ON251" s="12"/>
      <c r="OO251" s="12"/>
      <c r="OP251" s="12"/>
      <c r="OQ251" s="12"/>
      <c r="OR251" s="12"/>
      <c r="OS251" s="12"/>
      <c r="OT251" s="12"/>
      <c r="OU251" s="12"/>
      <c r="OV251" s="12"/>
      <c r="OW251" s="12"/>
      <c r="OX251" s="12"/>
      <c r="OY251" s="12"/>
      <c r="OZ251" s="12"/>
      <c r="PA251" s="12"/>
      <c r="PB251" s="12"/>
      <c r="PC251" s="12"/>
      <c r="PD251" s="12"/>
      <c r="PE251" s="12"/>
      <c r="PF251" s="12"/>
      <c r="PG251" s="12"/>
      <c r="PH251" s="12"/>
      <c r="PI251" s="12"/>
      <c r="PJ251" s="12"/>
      <c r="PK251" s="12"/>
      <c r="PL251" s="12"/>
      <c r="PM251" s="12"/>
      <c r="PN251" s="12"/>
      <c r="PO251" s="12"/>
      <c r="PP251" s="12"/>
      <c r="PQ251" s="12"/>
      <c r="PR251" s="12"/>
      <c r="PS251" s="12"/>
      <c r="PT251" s="12"/>
      <c r="PU251" s="12"/>
      <c r="PV251" s="12"/>
      <c r="PW251" s="12"/>
      <c r="PX251" s="12"/>
      <c r="PY251" s="12"/>
      <c r="PZ251" s="12"/>
      <c r="QA251" s="12"/>
      <c r="QB251" s="12"/>
      <c r="QC251" s="12"/>
      <c r="QD251" s="12"/>
      <c r="QE251" s="12"/>
      <c r="QF251" s="12"/>
      <c r="QG251" s="12"/>
      <c r="QH251" s="12"/>
      <c r="QI251" s="12"/>
      <c r="QJ251" s="12"/>
      <c r="QK251" s="12"/>
      <c r="QL251" s="12"/>
      <c r="QM251" s="12"/>
      <c r="QN251" s="12"/>
      <c r="QO251" s="12"/>
      <c r="QP251" s="12"/>
      <c r="QQ251" s="12"/>
      <c r="QR251" s="12"/>
      <c r="QS251" s="12"/>
      <c r="QT251" s="12"/>
      <c r="QU251" s="12"/>
      <c r="QV251" s="12"/>
      <c r="QW251" s="12"/>
      <c r="QX251" s="12"/>
      <c r="QY251" s="12"/>
      <c r="QZ251" s="12"/>
      <c r="RA251" s="12"/>
      <c r="RB251" s="12"/>
      <c r="RC251" s="12"/>
      <c r="RD251" s="12"/>
      <c r="RE251" s="12"/>
      <c r="RF251" s="12"/>
      <c r="RG251" s="12"/>
      <c r="RH251" s="12"/>
      <c r="RI251" s="12"/>
      <c r="RJ251" s="12"/>
      <c r="RK251" s="12"/>
      <c r="RL251" s="12"/>
      <c r="RM251" s="12"/>
      <c r="RN251" s="12"/>
      <c r="RO251" s="12"/>
      <c r="RP251" s="12"/>
      <c r="RQ251" s="12"/>
      <c r="RR251" s="12"/>
      <c r="RS251" s="12"/>
      <c r="RT251" s="12"/>
      <c r="RU251" s="12"/>
      <c r="RV251" s="12"/>
      <c r="RW251" s="12"/>
      <c r="RX251" s="12"/>
      <c r="RY251" s="12"/>
      <c r="RZ251" s="12"/>
      <c r="SA251" s="12"/>
      <c r="SB251" s="12"/>
      <c r="SC251" s="12"/>
      <c r="SD251" s="12"/>
      <c r="SE251" s="12"/>
      <c r="SF251" s="12"/>
      <c r="SG251" s="12"/>
      <c r="SH251" s="12"/>
      <c r="SI251" s="12"/>
      <c r="SJ251" s="12"/>
      <c r="SK251" s="12"/>
      <c r="SL251" s="12"/>
      <c r="SM251" s="12"/>
      <c r="SN251" s="12"/>
      <c r="SO251" s="12"/>
      <c r="SP251" s="12"/>
      <c r="SQ251" s="12"/>
      <c r="SR251" s="12"/>
      <c r="SS251" s="12"/>
      <c r="ST251" s="12"/>
      <c r="SU251" s="12"/>
      <c r="SV251" s="12"/>
      <c r="SW251" s="12"/>
      <c r="SX251" s="12"/>
      <c r="SY251" s="12"/>
      <c r="SZ251" s="12"/>
      <c r="TA251" s="12"/>
      <c r="TB251" s="12"/>
      <c r="TC251" s="12"/>
      <c r="TD251" s="12"/>
      <c r="TE251" s="12"/>
      <c r="TF251" s="12"/>
      <c r="TG251" s="12"/>
      <c r="TH251" s="12"/>
      <c r="TI251" s="12"/>
      <c r="TJ251" s="12"/>
      <c r="TK251" s="12"/>
      <c r="TL251" s="12"/>
      <c r="TM251" s="12"/>
      <c r="TN251" s="12"/>
      <c r="TO251" s="12"/>
      <c r="TP251" s="12"/>
      <c r="TQ251" s="12"/>
      <c r="TR251" s="12"/>
      <c r="TS251" s="12"/>
      <c r="TT251" s="12"/>
      <c r="TU251" s="12"/>
      <c r="TV251" s="12"/>
      <c r="TW251" s="12"/>
      <c r="TX251" s="12"/>
      <c r="TY251" s="12"/>
      <c r="TZ251" s="12"/>
      <c r="UA251" s="12"/>
      <c r="UB251" s="12"/>
      <c r="UC251" s="12"/>
      <c r="UD251" s="12"/>
      <c r="UE251" s="12"/>
      <c r="UF251" s="12"/>
      <c r="UG251" s="12"/>
      <c r="UH251" s="12"/>
      <c r="UI251" s="12"/>
      <c r="UJ251" s="12"/>
      <c r="UK251" s="12"/>
      <c r="UL251" s="12"/>
      <c r="UM251" s="12"/>
      <c r="UN251" s="12"/>
      <c r="UO251" s="12"/>
      <c r="UP251" s="12"/>
      <c r="UQ251" s="12"/>
      <c r="UR251" s="12"/>
      <c r="US251" s="12"/>
      <c r="UT251" s="12"/>
      <c r="UU251" s="12"/>
      <c r="UV251" s="12"/>
      <c r="UW251" s="12"/>
      <c r="UX251" s="12"/>
      <c r="UY251" s="12"/>
      <c r="UZ251" s="12"/>
      <c r="VA251" s="12"/>
      <c r="VB251" s="12"/>
      <c r="VC251" s="12"/>
      <c r="VD251" s="12"/>
      <c r="VE251" s="12"/>
      <c r="VF251" s="12"/>
      <c r="VG251" s="12"/>
      <c r="VH251" s="12"/>
      <c r="VI251" s="12"/>
      <c r="VJ251" s="12"/>
      <c r="VK251" s="12"/>
      <c r="VL251" s="12"/>
      <c r="VM251" s="12"/>
      <c r="VN251" s="12"/>
      <c r="VO251" s="12"/>
      <c r="VP251" s="12"/>
      <c r="VQ251" s="12"/>
      <c r="VR251" s="12"/>
      <c r="VS251" s="12"/>
      <c r="VT251" s="12"/>
      <c r="VU251" s="12"/>
      <c r="VV251" s="12"/>
      <c r="VW251" s="12"/>
      <c r="VX251" s="12"/>
      <c r="VY251" s="12"/>
      <c r="VZ251" s="12"/>
      <c r="WA251" s="12"/>
      <c r="WB251" s="12"/>
      <c r="WC251" s="12"/>
      <c r="WD251" s="12"/>
      <c r="WE251" s="12"/>
      <c r="WF251" s="12"/>
      <c r="WG251" s="12"/>
      <c r="WH251" s="12"/>
      <c r="WI251" s="12"/>
      <c r="WJ251" s="12"/>
      <c r="WK251" s="12"/>
      <c r="WL251" s="12"/>
      <c r="WM251" s="12"/>
      <c r="WN251" s="12"/>
      <c r="WO251" s="12"/>
      <c r="WP251" s="12"/>
      <c r="WQ251" s="12"/>
      <c r="WR251" s="12"/>
      <c r="WS251" s="12"/>
      <c r="WT251" s="12"/>
      <c r="WU251" s="12"/>
      <c r="WV251" s="12"/>
      <c r="WW251" s="12"/>
      <c r="WX251" s="12"/>
      <c r="WY251" s="12"/>
      <c r="WZ251" s="12"/>
      <c r="XA251" s="12"/>
      <c r="XB251" s="12"/>
      <c r="XC251" s="12"/>
      <c r="XD251" s="12"/>
      <c r="XE251" s="12"/>
      <c r="XF251" s="12"/>
      <c r="XG251" s="12"/>
      <c r="XH251" s="12"/>
      <c r="XI251" s="12"/>
      <c r="XJ251" s="12"/>
      <c r="XK251" s="12"/>
      <c r="XL251" s="12"/>
      <c r="XM251" s="12"/>
      <c r="XN251" s="12"/>
      <c r="XO251" s="12"/>
      <c r="XP251" s="12"/>
      <c r="XQ251" s="12"/>
      <c r="XR251" s="12"/>
      <c r="XS251" s="12"/>
      <c r="XT251" s="12"/>
      <c r="XU251" s="12"/>
      <c r="XV251" s="12"/>
      <c r="XW251" s="12"/>
      <c r="XX251" s="12"/>
      <c r="XY251" s="12"/>
      <c r="XZ251" s="12"/>
      <c r="YA251" s="12"/>
      <c r="YB251" s="12"/>
      <c r="YC251" s="12"/>
      <c r="YD251" s="12"/>
      <c r="YE251" s="12"/>
      <c r="YF251" s="12"/>
      <c r="YG251" s="12"/>
      <c r="YH251" s="12"/>
      <c r="YI251" s="12"/>
      <c r="YJ251" s="12"/>
      <c r="YK251" s="12"/>
      <c r="YL251" s="12"/>
      <c r="YM251" s="12"/>
      <c r="YN251" s="12"/>
      <c r="YO251" s="12"/>
      <c r="YP251" s="12"/>
      <c r="YQ251" s="12"/>
      <c r="YR251" s="12"/>
      <c r="YS251" s="12"/>
      <c r="YT251" s="12"/>
      <c r="YU251" s="12"/>
      <c r="YV251" s="12"/>
      <c r="YW251" s="12"/>
      <c r="YX251" s="12"/>
      <c r="YY251" s="12"/>
      <c r="YZ251" s="12"/>
      <c r="ZA251" s="12"/>
      <c r="ZB251" s="12"/>
      <c r="ZC251" s="12"/>
      <c r="ZD251" s="12"/>
      <c r="ZE251" s="12"/>
      <c r="ZF251" s="12"/>
      <c r="ZG251" s="12"/>
      <c r="ZH251" s="12"/>
      <c r="ZI251" s="12"/>
      <c r="ZJ251" s="12"/>
      <c r="ZK251" s="12"/>
      <c r="ZL251" s="12"/>
      <c r="ZM251" s="12"/>
      <c r="ZN251" s="12"/>
      <c r="ZO251" s="12"/>
      <c r="ZP251" s="12"/>
      <c r="ZQ251" s="12"/>
      <c r="ZR251" s="12"/>
      <c r="ZS251" s="12"/>
      <c r="ZT251" s="12"/>
      <c r="ZU251" s="12"/>
      <c r="ZV251" s="12"/>
      <c r="ZW251" s="12"/>
      <c r="ZX251" s="12"/>
      <c r="ZY251" s="12"/>
      <c r="ZZ251" s="12"/>
      <c r="AAA251" s="12"/>
      <c r="AAB251" s="12"/>
      <c r="AAC251" s="12"/>
      <c r="AAD251" s="12"/>
      <c r="AAE251" s="12"/>
      <c r="AAF251" s="12"/>
      <c r="AAG251" s="12"/>
      <c r="AAH251" s="12"/>
      <c r="AAI251" s="12"/>
      <c r="AAJ251" s="12"/>
      <c r="AAK251" s="12"/>
      <c r="AAL251" s="12"/>
      <c r="AAM251" s="12"/>
      <c r="AAN251" s="12"/>
      <c r="AAO251" s="12"/>
      <c r="AAP251" s="12"/>
      <c r="AAQ251" s="12"/>
      <c r="AAR251" s="12"/>
      <c r="AAS251" s="12"/>
      <c r="AAT251" s="12"/>
      <c r="AAU251" s="12"/>
      <c r="AAV251" s="12"/>
      <c r="AAW251" s="12"/>
      <c r="AAX251" s="12"/>
      <c r="AAY251" s="12"/>
      <c r="AAZ251" s="12"/>
      <c r="ABA251" s="12"/>
      <c r="ABB251" s="12"/>
      <c r="ABC251" s="12"/>
      <c r="ABD251" s="12"/>
      <c r="ABE251" s="12"/>
      <c r="ABF251" s="12"/>
      <c r="ABG251" s="12"/>
      <c r="ABH251" s="12"/>
      <c r="ABI251" s="12"/>
      <c r="ABJ251" s="12"/>
      <c r="ABK251" s="12"/>
      <c r="ABL251" s="12"/>
      <c r="ABM251" s="12"/>
      <c r="ABN251" s="12"/>
      <c r="ABO251" s="12"/>
      <c r="ABP251" s="12"/>
      <c r="ABQ251" s="12"/>
      <c r="ABR251" s="12"/>
      <c r="ABS251" s="12"/>
      <c r="ABT251" s="12"/>
      <c r="ABU251" s="12"/>
      <c r="ABV251" s="12"/>
      <c r="ABW251" s="12"/>
      <c r="ABX251" s="12"/>
      <c r="ABY251" s="12"/>
      <c r="ABZ251" s="12"/>
      <c r="ACA251" s="12"/>
      <c r="ACB251" s="12"/>
      <c r="ACC251" s="12"/>
      <c r="ACD251" s="12"/>
      <c r="ACE251" s="12"/>
      <c r="ACF251" s="12"/>
      <c r="ACG251" s="12"/>
      <c r="ACH251" s="12"/>
      <c r="ACI251" s="12"/>
      <c r="ACJ251" s="12"/>
      <c r="ACK251" s="12"/>
      <c r="ACL251" s="12"/>
      <c r="ACM251" s="12"/>
      <c r="ACN251" s="12"/>
      <c r="ACO251" s="12"/>
      <c r="ACP251" s="12"/>
      <c r="ACQ251" s="12"/>
      <c r="ACR251" s="12"/>
      <c r="ACS251" s="12"/>
      <c r="ACT251" s="12"/>
      <c r="ACU251" s="12"/>
      <c r="ACV251" s="12"/>
      <c r="ACW251" s="12"/>
      <c r="ACX251" s="12"/>
      <c r="ACY251" s="12"/>
      <c r="ACZ251" s="12"/>
      <c r="ADA251" s="12"/>
      <c r="ADB251" s="12"/>
      <c r="ADC251" s="12"/>
      <c r="ADD251" s="12"/>
      <c r="ADE251" s="12"/>
      <c r="ADF251" s="12"/>
      <c r="ADG251" s="12"/>
      <c r="ADH251" s="12"/>
      <c r="ADI251" s="12"/>
      <c r="ADJ251" s="12"/>
      <c r="ADK251" s="12"/>
      <c r="ADL251" s="12"/>
      <c r="ADM251" s="12"/>
      <c r="ADN251" s="12"/>
      <c r="ADO251" s="12"/>
      <c r="ADP251" s="12"/>
      <c r="ADQ251" s="12"/>
      <c r="ADR251" s="12"/>
      <c r="ADS251" s="12"/>
      <c r="ADT251" s="12"/>
      <c r="ADU251" s="12"/>
      <c r="ADV251" s="12"/>
      <c r="ADW251" s="12"/>
      <c r="ADX251" s="12"/>
      <c r="ADY251" s="12"/>
      <c r="ADZ251" s="12"/>
      <c r="AEA251" s="12"/>
      <c r="AEB251" s="12"/>
      <c r="AEC251" s="12"/>
      <c r="AED251" s="12"/>
      <c r="AEE251" s="12"/>
      <c r="AEF251" s="12"/>
      <c r="AEG251" s="12"/>
      <c r="AEH251" s="12"/>
      <c r="AEI251" s="12"/>
      <c r="AEJ251" s="12"/>
      <c r="AEK251" s="12"/>
      <c r="AEL251" s="12"/>
      <c r="AEM251" s="12"/>
      <c r="AEN251" s="12"/>
      <c r="AEO251" s="12"/>
      <c r="AEP251" s="12"/>
      <c r="AEQ251" s="12"/>
      <c r="AER251" s="12"/>
      <c r="AES251" s="12"/>
      <c r="AET251" s="12"/>
      <c r="AEU251" s="12"/>
      <c r="AEV251" s="12"/>
      <c r="AEW251" s="12"/>
      <c r="AEX251" s="12"/>
      <c r="AEY251" s="12"/>
      <c r="AEZ251" s="12"/>
      <c r="AFA251" s="12"/>
      <c r="AFB251" s="12"/>
      <c r="AFC251" s="12"/>
      <c r="AFD251" s="12"/>
      <c r="AFE251" s="12"/>
      <c r="AFF251" s="12"/>
      <c r="AFG251" s="12"/>
      <c r="AFH251" s="12"/>
      <c r="AFI251" s="12"/>
      <c r="AFJ251" s="12"/>
      <c r="AFK251" s="12"/>
      <c r="AFL251" s="12"/>
      <c r="AFM251" s="12"/>
      <c r="AFN251" s="12"/>
      <c r="AFO251" s="12"/>
      <c r="AFP251" s="12"/>
      <c r="AFQ251" s="12"/>
      <c r="AFR251" s="12"/>
      <c r="AFS251" s="12"/>
      <c r="AFT251" s="12"/>
      <c r="AFU251" s="12"/>
      <c r="AFV251" s="12"/>
      <c r="AFW251" s="12"/>
      <c r="AFX251" s="12"/>
      <c r="AFY251" s="12"/>
      <c r="AFZ251" s="12"/>
      <c r="AGA251" s="12"/>
      <c r="AGB251" s="12"/>
      <c r="AGC251" s="12"/>
      <c r="AGD251" s="12"/>
      <c r="AGE251" s="12"/>
      <c r="AGF251" s="12"/>
      <c r="AGG251" s="12"/>
      <c r="AGH251" s="12"/>
      <c r="AGI251" s="12"/>
      <c r="AGJ251" s="12"/>
      <c r="AGK251" s="12"/>
      <c r="AGL251" s="12"/>
      <c r="AGM251" s="12"/>
      <c r="AGN251" s="12"/>
      <c r="AGO251" s="12"/>
      <c r="AGP251" s="12"/>
      <c r="AGQ251" s="12"/>
      <c r="AGR251" s="12"/>
      <c r="AGS251" s="12"/>
      <c r="AGT251" s="12"/>
      <c r="AGU251" s="12"/>
      <c r="AGV251" s="12"/>
      <c r="AGW251" s="12"/>
      <c r="AGX251" s="12"/>
      <c r="AGY251" s="12"/>
      <c r="AGZ251" s="12"/>
      <c r="AHA251" s="12"/>
      <c r="AHB251" s="12"/>
      <c r="AHC251" s="12"/>
      <c r="AHD251" s="12"/>
      <c r="AHE251" s="12"/>
      <c r="AHF251" s="12"/>
      <c r="AHG251" s="12"/>
      <c r="AHH251" s="12"/>
      <c r="AHI251" s="12"/>
      <c r="AHJ251" s="12"/>
      <c r="AHK251" s="12"/>
      <c r="AHL251" s="12"/>
      <c r="AHM251" s="12"/>
      <c r="AHN251" s="12"/>
      <c r="AHO251" s="12"/>
      <c r="AHP251" s="12"/>
      <c r="AHQ251" s="12"/>
      <c r="AHR251" s="12"/>
      <c r="AHS251" s="12"/>
      <c r="AHT251" s="12"/>
      <c r="AHU251" s="12"/>
      <c r="AHV251" s="12"/>
      <c r="AHW251" s="12"/>
      <c r="AHX251" s="12"/>
      <c r="AHY251" s="12"/>
      <c r="AHZ251" s="12"/>
      <c r="AIA251" s="12"/>
      <c r="AIB251" s="12"/>
      <c r="AIC251" s="12"/>
      <c r="AID251" s="12"/>
      <c r="AIE251" s="12"/>
      <c r="AIF251" s="12"/>
      <c r="AIG251" s="12"/>
      <c r="AIH251" s="12"/>
      <c r="AII251" s="12"/>
      <c r="AIJ251" s="12"/>
      <c r="AIK251" s="12"/>
      <c r="AIL251" s="12"/>
      <c r="AIM251" s="12"/>
      <c r="AIN251" s="12"/>
      <c r="AIO251" s="12"/>
      <c r="AIP251" s="12"/>
      <c r="AIQ251" s="12"/>
      <c r="AIR251" s="12"/>
      <c r="AIS251" s="12"/>
      <c r="AIT251" s="12"/>
      <c r="AIU251" s="12"/>
      <c r="AIV251" s="12"/>
      <c r="AIW251" s="12"/>
      <c r="AIX251" s="12"/>
      <c r="AIY251" s="12"/>
      <c r="AIZ251" s="12"/>
      <c r="AJA251" s="12"/>
      <c r="AJB251" s="12"/>
      <c r="AJC251" s="12"/>
      <c r="AJD251" s="12"/>
      <c r="AJE251" s="12"/>
      <c r="AJF251" s="12"/>
      <c r="AJG251" s="12"/>
      <c r="AJH251" s="12"/>
      <c r="AJI251" s="12"/>
      <c r="AJJ251" s="12"/>
      <c r="AJK251" s="12"/>
      <c r="AJL251" s="12"/>
      <c r="AJM251" s="12"/>
      <c r="AJN251" s="12"/>
      <c r="AJO251" s="12"/>
      <c r="AJP251" s="12"/>
      <c r="AJQ251" s="12"/>
      <c r="AJR251" s="12"/>
      <c r="AJS251" s="12"/>
      <c r="AJT251" s="12"/>
      <c r="AJU251" s="12"/>
      <c r="AJV251" s="12"/>
      <c r="AJW251" s="12"/>
      <c r="AJX251" s="12"/>
      <c r="AJY251" s="12"/>
      <c r="AJZ251" s="12"/>
      <c r="AKA251" s="12"/>
      <c r="AKB251" s="12"/>
      <c r="AKC251" s="12"/>
      <c r="AKD251" s="12"/>
      <c r="AKE251" s="12"/>
      <c r="AKF251" s="12"/>
      <c r="AKG251" s="12"/>
      <c r="AKH251" s="12"/>
      <c r="AKI251" s="12"/>
      <c r="AKJ251" s="12"/>
      <c r="AKK251" s="12"/>
      <c r="AKL251" s="12"/>
      <c r="AKM251" s="12"/>
      <c r="AKN251" s="12"/>
      <c r="AKO251" s="12"/>
      <c r="AKP251" s="12"/>
      <c r="AKQ251" s="12"/>
      <c r="AKR251" s="12"/>
      <c r="AKS251" s="12"/>
      <c r="AKT251" s="12"/>
      <c r="AKU251" s="12"/>
      <c r="AKV251" s="12"/>
      <c r="AKW251" s="12"/>
      <c r="AKX251" s="12"/>
      <c r="AKY251" s="12"/>
      <c r="AKZ251" s="12"/>
      <c r="ALA251" s="12"/>
      <c r="ALB251" s="12"/>
      <c r="ALC251" s="12"/>
      <c r="ALD251" s="12"/>
      <c r="ALE251" s="12"/>
      <c r="ALF251" s="12"/>
      <c r="ALG251" s="12"/>
      <c r="ALH251" s="12"/>
      <c r="ALI251" s="12"/>
      <c r="ALJ251" s="12"/>
      <c r="ALK251" s="12"/>
      <c r="ALL251" s="12"/>
      <c r="ALM251" s="12"/>
      <c r="ALN251" s="12"/>
      <c r="ALO251" s="12"/>
      <c r="ALP251" s="12"/>
      <c r="ALQ251" s="12"/>
      <c r="ALR251" s="12"/>
      <c r="ALS251" s="12"/>
      <c r="ALT251" s="12"/>
      <c r="ALU251" s="12"/>
      <c r="ALV251" s="12"/>
      <c r="ALW251" s="12"/>
      <c r="ALX251" s="12"/>
      <c r="ALY251" s="12"/>
      <c r="ALZ251" s="12"/>
      <c r="AMA251" s="12"/>
      <c r="AMB251" s="12"/>
      <c r="AMC251" s="12"/>
      <c r="AMD251" s="12"/>
      <c r="AME251" s="12"/>
      <c r="AMF251" s="12"/>
      <c r="AMG251" s="12"/>
      <c r="AMH251" s="12"/>
      <c r="AMI251" s="12"/>
    </row>
    <row r="252" spans="1:1023" s="13" customFormat="1" ht="28.5" x14ac:dyDescent="0.2">
      <c r="A252" s="12"/>
      <c r="B252" s="93"/>
      <c r="C252" s="79"/>
      <c r="D252" s="147">
        <f>D248+1</f>
        <v>40203</v>
      </c>
      <c r="E252" s="182" t="s">
        <v>1134</v>
      </c>
      <c r="F252" s="199"/>
      <c r="G252" s="209"/>
      <c r="H252" s="236"/>
      <c r="I252" s="288"/>
      <c r="J252" s="259"/>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c r="AH252" s="12"/>
      <c r="AI252" s="12"/>
      <c r="AJ252" s="12"/>
      <c r="AK252" s="12"/>
      <c r="AL252" s="12"/>
      <c r="AM252" s="12"/>
      <c r="AN252" s="12"/>
      <c r="AO252" s="12"/>
      <c r="AP252" s="12"/>
      <c r="AQ252" s="12"/>
      <c r="AR252" s="12"/>
      <c r="AS252" s="12"/>
      <c r="AT252" s="12"/>
      <c r="AU252" s="12"/>
      <c r="AV252" s="12"/>
      <c r="AW252" s="12"/>
      <c r="AX252" s="12"/>
      <c r="AY252" s="12"/>
      <c r="AZ252" s="12"/>
      <c r="BA252" s="12"/>
      <c r="BB252" s="12"/>
      <c r="BC252" s="12"/>
      <c r="BD252" s="12"/>
      <c r="BE252" s="12"/>
      <c r="BF252" s="12"/>
      <c r="BG252" s="12"/>
      <c r="BH252" s="12"/>
      <c r="BI252" s="12"/>
      <c r="BJ252" s="12"/>
      <c r="BK252" s="12"/>
      <c r="BL252" s="12"/>
      <c r="BM252" s="12"/>
      <c r="BN252" s="12"/>
      <c r="BO252" s="12"/>
      <c r="BP252" s="12"/>
      <c r="BQ252" s="12"/>
      <c r="BR252" s="12"/>
      <c r="BS252" s="12"/>
      <c r="BT252" s="12"/>
      <c r="BU252" s="12"/>
      <c r="BV252" s="12"/>
      <c r="BW252" s="12"/>
      <c r="BX252" s="12"/>
      <c r="BY252" s="12"/>
      <c r="BZ252" s="12"/>
      <c r="CA252" s="12"/>
      <c r="CB252" s="12"/>
      <c r="CC252" s="12"/>
      <c r="CD252" s="12"/>
      <c r="CE252" s="12"/>
      <c r="CF252" s="12"/>
      <c r="CG252" s="12"/>
      <c r="CH252" s="12"/>
      <c r="CI252" s="12"/>
      <c r="CJ252" s="12"/>
      <c r="CK252" s="12"/>
      <c r="CL252" s="12"/>
      <c r="CM252" s="12"/>
      <c r="CN252" s="12"/>
      <c r="CO252" s="12"/>
      <c r="CP252" s="12"/>
      <c r="CQ252" s="12"/>
      <c r="CR252" s="12"/>
      <c r="CS252" s="12"/>
      <c r="CT252" s="12"/>
      <c r="CU252" s="12"/>
      <c r="CV252" s="12"/>
      <c r="CW252" s="12"/>
      <c r="CX252" s="12"/>
      <c r="CY252" s="12"/>
      <c r="CZ252" s="12"/>
      <c r="DA252" s="12"/>
      <c r="DB252" s="12"/>
      <c r="DC252" s="12"/>
      <c r="DD252" s="12"/>
      <c r="DE252" s="12"/>
      <c r="DF252" s="12"/>
      <c r="DG252" s="12"/>
      <c r="DH252" s="12"/>
      <c r="DI252" s="12"/>
      <c r="DJ252" s="12"/>
      <c r="DK252" s="12"/>
      <c r="DL252" s="12"/>
      <c r="DM252" s="12"/>
      <c r="DN252" s="12"/>
      <c r="DO252" s="12"/>
      <c r="DP252" s="12"/>
      <c r="DQ252" s="12"/>
      <c r="DR252" s="12"/>
      <c r="DS252" s="12"/>
      <c r="DT252" s="12"/>
      <c r="DU252" s="12"/>
      <c r="DV252" s="12"/>
      <c r="DW252" s="12"/>
      <c r="DX252" s="12"/>
      <c r="DY252" s="12"/>
      <c r="DZ252" s="12"/>
      <c r="EA252" s="12"/>
      <c r="EB252" s="12"/>
      <c r="EC252" s="12"/>
      <c r="ED252" s="12"/>
      <c r="EE252" s="12"/>
      <c r="EF252" s="12"/>
      <c r="EG252" s="12"/>
      <c r="EH252" s="12"/>
      <c r="EI252" s="12"/>
      <c r="EJ252" s="12"/>
      <c r="EK252" s="12"/>
      <c r="EL252" s="12"/>
      <c r="EM252" s="12"/>
      <c r="EN252" s="12"/>
      <c r="EO252" s="12"/>
      <c r="EP252" s="12"/>
      <c r="EQ252" s="12"/>
      <c r="ER252" s="12"/>
      <c r="ES252" s="12"/>
      <c r="ET252" s="12"/>
      <c r="EU252" s="12"/>
      <c r="EV252" s="12"/>
      <c r="EW252" s="12"/>
      <c r="EX252" s="12"/>
      <c r="EY252" s="12"/>
      <c r="EZ252" s="12"/>
      <c r="FA252" s="12"/>
      <c r="FB252" s="12"/>
      <c r="FC252" s="12"/>
      <c r="FD252" s="12"/>
      <c r="FE252" s="12"/>
      <c r="FF252" s="12"/>
      <c r="FG252" s="12"/>
      <c r="FH252" s="12"/>
      <c r="FI252" s="12"/>
      <c r="FJ252" s="12"/>
      <c r="FK252" s="12"/>
      <c r="FL252" s="12"/>
      <c r="FM252" s="12"/>
      <c r="FN252" s="12"/>
      <c r="FO252" s="12"/>
      <c r="FP252" s="12"/>
      <c r="FQ252" s="12"/>
      <c r="FR252" s="12"/>
      <c r="FS252" s="12"/>
      <c r="FT252" s="12"/>
      <c r="FU252" s="12"/>
      <c r="FV252" s="12"/>
      <c r="FW252" s="12"/>
      <c r="FX252" s="12"/>
      <c r="FY252" s="12"/>
      <c r="FZ252" s="12"/>
      <c r="GA252" s="12"/>
      <c r="GB252" s="12"/>
      <c r="GC252" s="12"/>
      <c r="GD252" s="12"/>
      <c r="GE252" s="12"/>
      <c r="GF252" s="12"/>
      <c r="GG252" s="12"/>
      <c r="GH252" s="12"/>
      <c r="GI252" s="12"/>
      <c r="GJ252" s="12"/>
      <c r="GK252" s="12"/>
      <c r="GL252" s="12"/>
      <c r="GM252" s="12"/>
      <c r="GN252" s="12"/>
      <c r="GO252" s="12"/>
      <c r="GP252" s="12"/>
      <c r="GQ252" s="12"/>
      <c r="GR252" s="12"/>
      <c r="GS252" s="12"/>
      <c r="GT252" s="12"/>
      <c r="GU252" s="12"/>
      <c r="GV252" s="12"/>
      <c r="GW252" s="12"/>
      <c r="GX252" s="12"/>
      <c r="GY252" s="12"/>
      <c r="GZ252" s="12"/>
      <c r="HA252" s="12"/>
      <c r="HB252" s="12"/>
      <c r="HC252" s="12"/>
      <c r="HD252" s="12"/>
      <c r="HE252" s="12"/>
      <c r="HF252" s="12"/>
      <c r="HG252" s="12"/>
      <c r="HH252" s="12"/>
      <c r="HI252" s="12"/>
      <c r="HJ252" s="12"/>
      <c r="HK252" s="12"/>
      <c r="HL252" s="12"/>
      <c r="HM252" s="12"/>
      <c r="HN252" s="12"/>
      <c r="HO252" s="12"/>
      <c r="HP252" s="12"/>
      <c r="HQ252" s="12"/>
      <c r="HR252" s="12"/>
      <c r="HS252" s="12"/>
      <c r="HT252" s="12"/>
      <c r="HU252" s="12"/>
      <c r="HV252" s="12"/>
      <c r="HW252" s="12"/>
      <c r="HX252" s="12"/>
      <c r="HY252" s="12"/>
      <c r="HZ252" s="12"/>
      <c r="IA252" s="12"/>
      <c r="IB252" s="12"/>
      <c r="IC252" s="12"/>
      <c r="ID252" s="12"/>
      <c r="IE252" s="12"/>
      <c r="IF252" s="12"/>
      <c r="IG252" s="12"/>
      <c r="IH252" s="12"/>
      <c r="II252" s="12"/>
      <c r="IJ252" s="12"/>
      <c r="IK252" s="12"/>
      <c r="IL252" s="12"/>
      <c r="IM252" s="12"/>
      <c r="IN252" s="12"/>
      <c r="IO252" s="12"/>
      <c r="IP252" s="12"/>
      <c r="IQ252" s="12"/>
      <c r="IR252" s="12"/>
      <c r="IS252" s="12"/>
      <c r="IT252" s="12"/>
      <c r="IU252" s="12"/>
      <c r="IV252" s="12"/>
      <c r="IW252" s="12"/>
      <c r="IX252" s="12"/>
      <c r="IY252" s="12"/>
      <c r="IZ252" s="12"/>
      <c r="JA252" s="12"/>
      <c r="JB252" s="12"/>
      <c r="JC252" s="12"/>
      <c r="JD252" s="12"/>
      <c r="JE252" s="12"/>
      <c r="JF252" s="12"/>
      <c r="JG252" s="12"/>
      <c r="JH252" s="12"/>
      <c r="JI252" s="12"/>
      <c r="JJ252" s="12"/>
      <c r="JK252" s="12"/>
      <c r="JL252" s="12"/>
      <c r="JM252" s="12"/>
      <c r="JN252" s="12"/>
      <c r="JO252" s="12"/>
      <c r="JP252" s="12"/>
      <c r="JQ252" s="12"/>
      <c r="JR252" s="12"/>
      <c r="JS252" s="12"/>
      <c r="JT252" s="12"/>
      <c r="JU252" s="12"/>
      <c r="JV252" s="12"/>
      <c r="JW252" s="12"/>
      <c r="JX252" s="12"/>
      <c r="JY252" s="12"/>
      <c r="JZ252" s="12"/>
      <c r="KA252" s="12"/>
      <c r="KB252" s="12"/>
      <c r="KC252" s="12"/>
      <c r="KD252" s="12"/>
      <c r="KE252" s="12"/>
      <c r="KF252" s="12"/>
      <c r="KG252" s="12"/>
      <c r="KH252" s="12"/>
      <c r="KI252" s="12"/>
      <c r="KJ252" s="12"/>
      <c r="KK252" s="12"/>
      <c r="KL252" s="12"/>
      <c r="KM252" s="12"/>
      <c r="KN252" s="12"/>
      <c r="KO252" s="12"/>
      <c r="KP252" s="12"/>
      <c r="KQ252" s="12"/>
      <c r="KR252" s="12"/>
      <c r="KS252" s="12"/>
      <c r="KT252" s="12"/>
      <c r="KU252" s="12"/>
      <c r="KV252" s="12"/>
      <c r="KW252" s="12"/>
      <c r="KX252" s="12"/>
      <c r="KY252" s="12"/>
      <c r="KZ252" s="12"/>
      <c r="LA252" s="12"/>
      <c r="LB252" s="12"/>
      <c r="LC252" s="12"/>
      <c r="LD252" s="12"/>
      <c r="LE252" s="12"/>
      <c r="LF252" s="12"/>
      <c r="LG252" s="12"/>
      <c r="LH252" s="12"/>
      <c r="LI252" s="12"/>
      <c r="LJ252" s="12"/>
      <c r="LK252" s="12"/>
      <c r="LL252" s="12"/>
      <c r="LM252" s="12"/>
      <c r="LN252" s="12"/>
      <c r="LO252" s="12"/>
      <c r="LP252" s="12"/>
      <c r="LQ252" s="12"/>
      <c r="LR252" s="12"/>
      <c r="LS252" s="12"/>
      <c r="LT252" s="12"/>
      <c r="LU252" s="12"/>
      <c r="LV252" s="12"/>
      <c r="LW252" s="12"/>
      <c r="LX252" s="12"/>
      <c r="LY252" s="12"/>
      <c r="LZ252" s="12"/>
      <c r="MA252" s="12"/>
      <c r="MB252" s="12"/>
      <c r="MC252" s="12"/>
      <c r="MD252" s="12"/>
      <c r="ME252" s="12"/>
      <c r="MF252" s="12"/>
      <c r="MG252" s="12"/>
      <c r="MH252" s="12"/>
      <c r="MI252" s="12"/>
      <c r="MJ252" s="12"/>
      <c r="MK252" s="12"/>
      <c r="ML252" s="12"/>
      <c r="MM252" s="12"/>
      <c r="MN252" s="12"/>
      <c r="MO252" s="12"/>
      <c r="MP252" s="12"/>
      <c r="MQ252" s="12"/>
      <c r="MR252" s="12"/>
      <c r="MS252" s="12"/>
      <c r="MT252" s="12"/>
      <c r="MU252" s="12"/>
      <c r="MV252" s="12"/>
      <c r="MW252" s="12"/>
      <c r="MX252" s="12"/>
      <c r="MY252" s="12"/>
      <c r="MZ252" s="12"/>
      <c r="NA252" s="12"/>
      <c r="NB252" s="12"/>
      <c r="NC252" s="12"/>
      <c r="ND252" s="12"/>
      <c r="NE252" s="12"/>
      <c r="NF252" s="12"/>
      <c r="NG252" s="12"/>
      <c r="NH252" s="12"/>
      <c r="NI252" s="12"/>
      <c r="NJ252" s="12"/>
      <c r="NK252" s="12"/>
      <c r="NL252" s="12"/>
      <c r="NM252" s="12"/>
      <c r="NN252" s="12"/>
      <c r="NO252" s="12"/>
      <c r="NP252" s="12"/>
      <c r="NQ252" s="12"/>
      <c r="NR252" s="12"/>
      <c r="NS252" s="12"/>
      <c r="NT252" s="12"/>
      <c r="NU252" s="12"/>
      <c r="NV252" s="12"/>
      <c r="NW252" s="12"/>
      <c r="NX252" s="12"/>
      <c r="NY252" s="12"/>
      <c r="NZ252" s="12"/>
      <c r="OA252" s="12"/>
      <c r="OB252" s="12"/>
      <c r="OC252" s="12"/>
      <c r="OD252" s="12"/>
      <c r="OE252" s="12"/>
      <c r="OF252" s="12"/>
      <c r="OG252" s="12"/>
      <c r="OH252" s="12"/>
      <c r="OI252" s="12"/>
      <c r="OJ252" s="12"/>
      <c r="OK252" s="12"/>
      <c r="OL252" s="12"/>
      <c r="OM252" s="12"/>
      <c r="ON252" s="12"/>
      <c r="OO252" s="12"/>
      <c r="OP252" s="12"/>
      <c r="OQ252" s="12"/>
      <c r="OR252" s="12"/>
      <c r="OS252" s="12"/>
      <c r="OT252" s="12"/>
      <c r="OU252" s="12"/>
      <c r="OV252" s="12"/>
      <c r="OW252" s="12"/>
      <c r="OX252" s="12"/>
      <c r="OY252" s="12"/>
      <c r="OZ252" s="12"/>
      <c r="PA252" s="12"/>
      <c r="PB252" s="12"/>
      <c r="PC252" s="12"/>
      <c r="PD252" s="12"/>
      <c r="PE252" s="12"/>
      <c r="PF252" s="12"/>
      <c r="PG252" s="12"/>
      <c r="PH252" s="12"/>
      <c r="PI252" s="12"/>
      <c r="PJ252" s="12"/>
      <c r="PK252" s="12"/>
      <c r="PL252" s="12"/>
      <c r="PM252" s="12"/>
      <c r="PN252" s="12"/>
      <c r="PO252" s="12"/>
      <c r="PP252" s="12"/>
      <c r="PQ252" s="12"/>
      <c r="PR252" s="12"/>
      <c r="PS252" s="12"/>
      <c r="PT252" s="12"/>
      <c r="PU252" s="12"/>
      <c r="PV252" s="12"/>
      <c r="PW252" s="12"/>
      <c r="PX252" s="12"/>
      <c r="PY252" s="12"/>
      <c r="PZ252" s="12"/>
      <c r="QA252" s="12"/>
      <c r="QB252" s="12"/>
      <c r="QC252" s="12"/>
      <c r="QD252" s="12"/>
      <c r="QE252" s="12"/>
      <c r="QF252" s="12"/>
      <c r="QG252" s="12"/>
      <c r="QH252" s="12"/>
      <c r="QI252" s="12"/>
      <c r="QJ252" s="12"/>
      <c r="QK252" s="12"/>
      <c r="QL252" s="12"/>
      <c r="QM252" s="12"/>
      <c r="QN252" s="12"/>
      <c r="QO252" s="12"/>
      <c r="QP252" s="12"/>
      <c r="QQ252" s="12"/>
      <c r="QR252" s="12"/>
      <c r="QS252" s="12"/>
      <c r="QT252" s="12"/>
      <c r="QU252" s="12"/>
      <c r="QV252" s="12"/>
      <c r="QW252" s="12"/>
      <c r="QX252" s="12"/>
      <c r="QY252" s="12"/>
      <c r="QZ252" s="12"/>
      <c r="RA252" s="12"/>
      <c r="RB252" s="12"/>
      <c r="RC252" s="12"/>
      <c r="RD252" s="12"/>
      <c r="RE252" s="12"/>
      <c r="RF252" s="12"/>
      <c r="RG252" s="12"/>
      <c r="RH252" s="12"/>
      <c r="RI252" s="12"/>
      <c r="RJ252" s="12"/>
      <c r="RK252" s="12"/>
      <c r="RL252" s="12"/>
      <c r="RM252" s="12"/>
      <c r="RN252" s="12"/>
      <c r="RO252" s="12"/>
      <c r="RP252" s="12"/>
      <c r="RQ252" s="12"/>
      <c r="RR252" s="12"/>
      <c r="RS252" s="12"/>
      <c r="RT252" s="12"/>
      <c r="RU252" s="12"/>
      <c r="RV252" s="12"/>
      <c r="RW252" s="12"/>
      <c r="RX252" s="12"/>
      <c r="RY252" s="12"/>
      <c r="RZ252" s="12"/>
      <c r="SA252" s="12"/>
      <c r="SB252" s="12"/>
      <c r="SC252" s="12"/>
      <c r="SD252" s="12"/>
      <c r="SE252" s="12"/>
      <c r="SF252" s="12"/>
      <c r="SG252" s="12"/>
      <c r="SH252" s="12"/>
      <c r="SI252" s="12"/>
      <c r="SJ252" s="12"/>
      <c r="SK252" s="12"/>
      <c r="SL252" s="12"/>
      <c r="SM252" s="12"/>
      <c r="SN252" s="12"/>
      <c r="SO252" s="12"/>
      <c r="SP252" s="12"/>
      <c r="SQ252" s="12"/>
      <c r="SR252" s="12"/>
      <c r="SS252" s="12"/>
      <c r="ST252" s="12"/>
      <c r="SU252" s="12"/>
      <c r="SV252" s="12"/>
      <c r="SW252" s="12"/>
      <c r="SX252" s="12"/>
      <c r="SY252" s="12"/>
      <c r="SZ252" s="12"/>
      <c r="TA252" s="12"/>
      <c r="TB252" s="12"/>
      <c r="TC252" s="12"/>
      <c r="TD252" s="12"/>
      <c r="TE252" s="12"/>
      <c r="TF252" s="12"/>
      <c r="TG252" s="12"/>
      <c r="TH252" s="12"/>
      <c r="TI252" s="12"/>
      <c r="TJ252" s="12"/>
      <c r="TK252" s="12"/>
      <c r="TL252" s="12"/>
      <c r="TM252" s="12"/>
      <c r="TN252" s="12"/>
      <c r="TO252" s="12"/>
      <c r="TP252" s="12"/>
      <c r="TQ252" s="12"/>
      <c r="TR252" s="12"/>
      <c r="TS252" s="12"/>
      <c r="TT252" s="12"/>
      <c r="TU252" s="12"/>
      <c r="TV252" s="12"/>
      <c r="TW252" s="12"/>
      <c r="TX252" s="12"/>
      <c r="TY252" s="12"/>
      <c r="TZ252" s="12"/>
      <c r="UA252" s="12"/>
      <c r="UB252" s="12"/>
      <c r="UC252" s="12"/>
      <c r="UD252" s="12"/>
      <c r="UE252" s="12"/>
      <c r="UF252" s="12"/>
      <c r="UG252" s="12"/>
      <c r="UH252" s="12"/>
      <c r="UI252" s="12"/>
      <c r="UJ252" s="12"/>
      <c r="UK252" s="12"/>
      <c r="UL252" s="12"/>
      <c r="UM252" s="12"/>
      <c r="UN252" s="12"/>
      <c r="UO252" s="12"/>
      <c r="UP252" s="12"/>
      <c r="UQ252" s="12"/>
      <c r="UR252" s="12"/>
      <c r="US252" s="12"/>
      <c r="UT252" s="12"/>
      <c r="UU252" s="12"/>
      <c r="UV252" s="12"/>
      <c r="UW252" s="12"/>
      <c r="UX252" s="12"/>
      <c r="UY252" s="12"/>
      <c r="UZ252" s="12"/>
      <c r="VA252" s="12"/>
      <c r="VB252" s="12"/>
      <c r="VC252" s="12"/>
      <c r="VD252" s="12"/>
      <c r="VE252" s="12"/>
      <c r="VF252" s="12"/>
      <c r="VG252" s="12"/>
      <c r="VH252" s="12"/>
      <c r="VI252" s="12"/>
      <c r="VJ252" s="12"/>
      <c r="VK252" s="12"/>
      <c r="VL252" s="12"/>
      <c r="VM252" s="12"/>
      <c r="VN252" s="12"/>
      <c r="VO252" s="12"/>
      <c r="VP252" s="12"/>
      <c r="VQ252" s="12"/>
      <c r="VR252" s="12"/>
      <c r="VS252" s="12"/>
      <c r="VT252" s="12"/>
      <c r="VU252" s="12"/>
      <c r="VV252" s="12"/>
      <c r="VW252" s="12"/>
      <c r="VX252" s="12"/>
      <c r="VY252" s="12"/>
      <c r="VZ252" s="12"/>
      <c r="WA252" s="12"/>
      <c r="WB252" s="12"/>
      <c r="WC252" s="12"/>
      <c r="WD252" s="12"/>
      <c r="WE252" s="12"/>
      <c r="WF252" s="12"/>
      <c r="WG252" s="12"/>
      <c r="WH252" s="12"/>
      <c r="WI252" s="12"/>
      <c r="WJ252" s="12"/>
      <c r="WK252" s="12"/>
      <c r="WL252" s="12"/>
      <c r="WM252" s="12"/>
      <c r="WN252" s="12"/>
      <c r="WO252" s="12"/>
      <c r="WP252" s="12"/>
      <c r="WQ252" s="12"/>
      <c r="WR252" s="12"/>
      <c r="WS252" s="12"/>
      <c r="WT252" s="12"/>
      <c r="WU252" s="12"/>
      <c r="WV252" s="12"/>
      <c r="WW252" s="12"/>
      <c r="WX252" s="12"/>
      <c r="WY252" s="12"/>
      <c r="WZ252" s="12"/>
      <c r="XA252" s="12"/>
      <c r="XB252" s="12"/>
      <c r="XC252" s="12"/>
      <c r="XD252" s="12"/>
      <c r="XE252" s="12"/>
      <c r="XF252" s="12"/>
      <c r="XG252" s="12"/>
      <c r="XH252" s="12"/>
      <c r="XI252" s="12"/>
      <c r="XJ252" s="12"/>
      <c r="XK252" s="12"/>
      <c r="XL252" s="12"/>
      <c r="XM252" s="12"/>
      <c r="XN252" s="12"/>
      <c r="XO252" s="12"/>
      <c r="XP252" s="12"/>
      <c r="XQ252" s="12"/>
      <c r="XR252" s="12"/>
      <c r="XS252" s="12"/>
      <c r="XT252" s="12"/>
      <c r="XU252" s="12"/>
      <c r="XV252" s="12"/>
      <c r="XW252" s="12"/>
      <c r="XX252" s="12"/>
      <c r="XY252" s="12"/>
      <c r="XZ252" s="12"/>
      <c r="YA252" s="12"/>
      <c r="YB252" s="12"/>
      <c r="YC252" s="12"/>
      <c r="YD252" s="12"/>
      <c r="YE252" s="12"/>
      <c r="YF252" s="12"/>
      <c r="YG252" s="12"/>
      <c r="YH252" s="12"/>
      <c r="YI252" s="12"/>
      <c r="YJ252" s="12"/>
      <c r="YK252" s="12"/>
      <c r="YL252" s="12"/>
      <c r="YM252" s="12"/>
      <c r="YN252" s="12"/>
      <c r="YO252" s="12"/>
      <c r="YP252" s="12"/>
      <c r="YQ252" s="12"/>
      <c r="YR252" s="12"/>
      <c r="YS252" s="12"/>
      <c r="YT252" s="12"/>
      <c r="YU252" s="12"/>
      <c r="YV252" s="12"/>
      <c r="YW252" s="12"/>
      <c r="YX252" s="12"/>
      <c r="YY252" s="12"/>
      <c r="YZ252" s="12"/>
      <c r="ZA252" s="12"/>
      <c r="ZB252" s="12"/>
      <c r="ZC252" s="12"/>
      <c r="ZD252" s="12"/>
      <c r="ZE252" s="12"/>
      <c r="ZF252" s="12"/>
      <c r="ZG252" s="12"/>
      <c r="ZH252" s="12"/>
      <c r="ZI252" s="12"/>
      <c r="ZJ252" s="12"/>
      <c r="ZK252" s="12"/>
      <c r="ZL252" s="12"/>
      <c r="ZM252" s="12"/>
      <c r="ZN252" s="12"/>
      <c r="ZO252" s="12"/>
      <c r="ZP252" s="12"/>
      <c r="ZQ252" s="12"/>
      <c r="ZR252" s="12"/>
      <c r="ZS252" s="12"/>
      <c r="ZT252" s="12"/>
      <c r="ZU252" s="12"/>
      <c r="ZV252" s="12"/>
      <c r="ZW252" s="12"/>
      <c r="ZX252" s="12"/>
      <c r="ZY252" s="12"/>
      <c r="ZZ252" s="12"/>
      <c r="AAA252" s="12"/>
      <c r="AAB252" s="12"/>
      <c r="AAC252" s="12"/>
      <c r="AAD252" s="12"/>
      <c r="AAE252" s="12"/>
      <c r="AAF252" s="12"/>
      <c r="AAG252" s="12"/>
      <c r="AAH252" s="12"/>
      <c r="AAI252" s="12"/>
      <c r="AAJ252" s="12"/>
      <c r="AAK252" s="12"/>
      <c r="AAL252" s="12"/>
      <c r="AAM252" s="12"/>
      <c r="AAN252" s="12"/>
      <c r="AAO252" s="12"/>
      <c r="AAP252" s="12"/>
      <c r="AAQ252" s="12"/>
      <c r="AAR252" s="12"/>
      <c r="AAS252" s="12"/>
      <c r="AAT252" s="12"/>
      <c r="AAU252" s="12"/>
      <c r="AAV252" s="12"/>
      <c r="AAW252" s="12"/>
      <c r="AAX252" s="12"/>
      <c r="AAY252" s="12"/>
      <c r="AAZ252" s="12"/>
      <c r="ABA252" s="12"/>
      <c r="ABB252" s="12"/>
      <c r="ABC252" s="12"/>
      <c r="ABD252" s="12"/>
      <c r="ABE252" s="12"/>
      <c r="ABF252" s="12"/>
      <c r="ABG252" s="12"/>
      <c r="ABH252" s="12"/>
      <c r="ABI252" s="12"/>
      <c r="ABJ252" s="12"/>
      <c r="ABK252" s="12"/>
      <c r="ABL252" s="12"/>
      <c r="ABM252" s="12"/>
      <c r="ABN252" s="12"/>
      <c r="ABO252" s="12"/>
      <c r="ABP252" s="12"/>
      <c r="ABQ252" s="12"/>
      <c r="ABR252" s="12"/>
      <c r="ABS252" s="12"/>
      <c r="ABT252" s="12"/>
      <c r="ABU252" s="12"/>
      <c r="ABV252" s="12"/>
      <c r="ABW252" s="12"/>
      <c r="ABX252" s="12"/>
      <c r="ABY252" s="12"/>
      <c r="ABZ252" s="12"/>
      <c r="ACA252" s="12"/>
      <c r="ACB252" s="12"/>
      <c r="ACC252" s="12"/>
      <c r="ACD252" s="12"/>
      <c r="ACE252" s="12"/>
      <c r="ACF252" s="12"/>
      <c r="ACG252" s="12"/>
      <c r="ACH252" s="12"/>
      <c r="ACI252" s="12"/>
      <c r="ACJ252" s="12"/>
      <c r="ACK252" s="12"/>
      <c r="ACL252" s="12"/>
      <c r="ACM252" s="12"/>
      <c r="ACN252" s="12"/>
      <c r="ACO252" s="12"/>
      <c r="ACP252" s="12"/>
      <c r="ACQ252" s="12"/>
      <c r="ACR252" s="12"/>
      <c r="ACS252" s="12"/>
      <c r="ACT252" s="12"/>
      <c r="ACU252" s="12"/>
      <c r="ACV252" s="12"/>
      <c r="ACW252" s="12"/>
      <c r="ACX252" s="12"/>
      <c r="ACY252" s="12"/>
      <c r="ACZ252" s="12"/>
      <c r="ADA252" s="12"/>
      <c r="ADB252" s="12"/>
      <c r="ADC252" s="12"/>
      <c r="ADD252" s="12"/>
      <c r="ADE252" s="12"/>
      <c r="ADF252" s="12"/>
      <c r="ADG252" s="12"/>
      <c r="ADH252" s="12"/>
      <c r="ADI252" s="12"/>
      <c r="ADJ252" s="12"/>
      <c r="ADK252" s="12"/>
      <c r="ADL252" s="12"/>
      <c r="ADM252" s="12"/>
      <c r="ADN252" s="12"/>
      <c r="ADO252" s="12"/>
      <c r="ADP252" s="12"/>
      <c r="ADQ252" s="12"/>
      <c r="ADR252" s="12"/>
      <c r="ADS252" s="12"/>
      <c r="ADT252" s="12"/>
      <c r="ADU252" s="12"/>
      <c r="ADV252" s="12"/>
      <c r="ADW252" s="12"/>
      <c r="ADX252" s="12"/>
      <c r="ADY252" s="12"/>
      <c r="ADZ252" s="12"/>
      <c r="AEA252" s="12"/>
      <c r="AEB252" s="12"/>
      <c r="AEC252" s="12"/>
      <c r="AED252" s="12"/>
      <c r="AEE252" s="12"/>
      <c r="AEF252" s="12"/>
      <c r="AEG252" s="12"/>
      <c r="AEH252" s="12"/>
      <c r="AEI252" s="12"/>
      <c r="AEJ252" s="12"/>
      <c r="AEK252" s="12"/>
      <c r="AEL252" s="12"/>
      <c r="AEM252" s="12"/>
      <c r="AEN252" s="12"/>
      <c r="AEO252" s="12"/>
      <c r="AEP252" s="12"/>
      <c r="AEQ252" s="12"/>
      <c r="AER252" s="12"/>
      <c r="AES252" s="12"/>
      <c r="AET252" s="12"/>
      <c r="AEU252" s="12"/>
      <c r="AEV252" s="12"/>
      <c r="AEW252" s="12"/>
      <c r="AEX252" s="12"/>
      <c r="AEY252" s="12"/>
      <c r="AEZ252" s="12"/>
      <c r="AFA252" s="12"/>
      <c r="AFB252" s="12"/>
      <c r="AFC252" s="12"/>
      <c r="AFD252" s="12"/>
      <c r="AFE252" s="12"/>
      <c r="AFF252" s="12"/>
      <c r="AFG252" s="12"/>
      <c r="AFH252" s="12"/>
      <c r="AFI252" s="12"/>
      <c r="AFJ252" s="12"/>
      <c r="AFK252" s="12"/>
      <c r="AFL252" s="12"/>
      <c r="AFM252" s="12"/>
      <c r="AFN252" s="12"/>
      <c r="AFO252" s="12"/>
      <c r="AFP252" s="12"/>
      <c r="AFQ252" s="12"/>
      <c r="AFR252" s="12"/>
      <c r="AFS252" s="12"/>
      <c r="AFT252" s="12"/>
      <c r="AFU252" s="12"/>
      <c r="AFV252" s="12"/>
      <c r="AFW252" s="12"/>
      <c r="AFX252" s="12"/>
      <c r="AFY252" s="12"/>
      <c r="AFZ252" s="12"/>
      <c r="AGA252" s="12"/>
      <c r="AGB252" s="12"/>
      <c r="AGC252" s="12"/>
      <c r="AGD252" s="12"/>
      <c r="AGE252" s="12"/>
      <c r="AGF252" s="12"/>
      <c r="AGG252" s="12"/>
      <c r="AGH252" s="12"/>
      <c r="AGI252" s="12"/>
      <c r="AGJ252" s="12"/>
      <c r="AGK252" s="12"/>
      <c r="AGL252" s="12"/>
      <c r="AGM252" s="12"/>
      <c r="AGN252" s="12"/>
      <c r="AGO252" s="12"/>
      <c r="AGP252" s="12"/>
      <c r="AGQ252" s="12"/>
      <c r="AGR252" s="12"/>
      <c r="AGS252" s="12"/>
      <c r="AGT252" s="12"/>
      <c r="AGU252" s="12"/>
      <c r="AGV252" s="12"/>
      <c r="AGW252" s="12"/>
      <c r="AGX252" s="12"/>
      <c r="AGY252" s="12"/>
      <c r="AGZ252" s="12"/>
      <c r="AHA252" s="12"/>
      <c r="AHB252" s="12"/>
      <c r="AHC252" s="12"/>
      <c r="AHD252" s="12"/>
      <c r="AHE252" s="12"/>
      <c r="AHF252" s="12"/>
      <c r="AHG252" s="12"/>
      <c r="AHH252" s="12"/>
      <c r="AHI252" s="12"/>
      <c r="AHJ252" s="12"/>
      <c r="AHK252" s="12"/>
      <c r="AHL252" s="12"/>
      <c r="AHM252" s="12"/>
      <c r="AHN252" s="12"/>
      <c r="AHO252" s="12"/>
      <c r="AHP252" s="12"/>
      <c r="AHQ252" s="12"/>
      <c r="AHR252" s="12"/>
      <c r="AHS252" s="12"/>
      <c r="AHT252" s="12"/>
      <c r="AHU252" s="12"/>
      <c r="AHV252" s="12"/>
      <c r="AHW252" s="12"/>
      <c r="AHX252" s="12"/>
      <c r="AHY252" s="12"/>
      <c r="AHZ252" s="12"/>
      <c r="AIA252" s="12"/>
      <c r="AIB252" s="12"/>
      <c r="AIC252" s="12"/>
      <c r="AID252" s="12"/>
      <c r="AIE252" s="12"/>
      <c r="AIF252" s="12"/>
      <c r="AIG252" s="12"/>
      <c r="AIH252" s="12"/>
      <c r="AII252" s="12"/>
      <c r="AIJ252" s="12"/>
      <c r="AIK252" s="12"/>
      <c r="AIL252" s="12"/>
      <c r="AIM252" s="12"/>
      <c r="AIN252" s="12"/>
      <c r="AIO252" s="12"/>
      <c r="AIP252" s="12"/>
      <c r="AIQ252" s="12"/>
      <c r="AIR252" s="12"/>
      <c r="AIS252" s="12"/>
      <c r="AIT252" s="12"/>
      <c r="AIU252" s="12"/>
      <c r="AIV252" s="12"/>
      <c r="AIW252" s="12"/>
      <c r="AIX252" s="12"/>
      <c r="AIY252" s="12"/>
      <c r="AIZ252" s="12"/>
      <c r="AJA252" s="12"/>
      <c r="AJB252" s="12"/>
      <c r="AJC252" s="12"/>
      <c r="AJD252" s="12"/>
      <c r="AJE252" s="12"/>
      <c r="AJF252" s="12"/>
      <c r="AJG252" s="12"/>
      <c r="AJH252" s="12"/>
      <c r="AJI252" s="12"/>
      <c r="AJJ252" s="12"/>
      <c r="AJK252" s="12"/>
      <c r="AJL252" s="12"/>
      <c r="AJM252" s="12"/>
      <c r="AJN252" s="12"/>
      <c r="AJO252" s="12"/>
      <c r="AJP252" s="12"/>
      <c r="AJQ252" s="12"/>
      <c r="AJR252" s="12"/>
      <c r="AJS252" s="12"/>
      <c r="AJT252" s="12"/>
      <c r="AJU252" s="12"/>
      <c r="AJV252" s="12"/>
      <c r="AJW252" s="12"/>
      <c r="AJX252" s="12"/>
      <c r="AJY252" s="12"/>
      <c r="AJZ252" s="12"/>
      <c r="AKA252" s="12"/>
      <c r="AKB252" s="12"/>
      <c r="AKC252" s="12"/>
      <c r="AKD252" s="12"/>
      <c r="AKE252" s="12"/>
      <c r="AKF252" s="12"/>
      <c r="AKG252" s="12"/>
      <c r="AKH252" s="12"/>
      <c r="AKI252" s="12"/>
      <c r="AKJ252" s="12"/>
      <c r="AKK252" s="12"/>
      <c r="AKL252" s="12"/>
      <c r="AKM252" s="12"/>
      <c r="AKN252" s="12"/>
      <c r="AKO252" s="12"/>
      <c r="AKP252" s="12"/>
      <c r="AKQ252" s="12"/>
      <c r="AKR252" s="12"/>
      <c r="AKS252" s="12"/>
      <c r="AKT252" s="12"/>
      <c r="AKU252" s="12"/>
      <c r="AKV252" s="12"/>
      <c r="AKW252" s="12"/>
      <c r="AKX252" s="12"/>
      <c r="AKY252" s="12"/>
      <c r="AKZ252" s="12"/>
      <c r="ALA252" s="12"/>
      <c r="ALB252" s="12"/>
      <c r="ALC252" s="12"/>
      <c r="ALD252" s="12"/>
      <c r="ALE252" s="12"/>
      <c r="ALF252" s="12"/>
      <c r="ALG252" s="12"/>
      <c r="ALH252" s="12"/>
      <c r="ALI252" s="12"/>
      <c r="ALJ252" s="12"/>
      <c r="ALK252" s="12"/>
      <c r="ALL252" s="12"/>
      <c r="ALM252" s="12"/>
      <c r="ALN252" s="12"/>
      <c r="ALO252" s="12"/>
      <c r="ALP252" s="12"/>
      <c r="ALQ252" s="12"/>
      <c r="ALR252" s="12"/>
      <c r="ALS252" s="12"/>
      <c r="ALT252" s="12"/>
      <c r="ALU252" s="12"/>
      <c r="ALV252" s="12"/>
      <c r="ALW252" s="12"/>
      <c r="ALX252" s="12"/>
      <c r="ALY252" s="12"/>
      <c r="ALZ252" s="12"/>
      <c r="AMA252" s="12"/>
      <c r="AMB252" s="12"/>
      <c r="AMC252" s="12"/>
      <c r="AMD252" s="12"/>
      <c r="AME252" s="12"/>
      <c r="AMF252" s="12"/>
      <c r="AMG252" s="12"/>
      <c r="AMH252" s="12"/>
      <c r="AMI252" s="12"/>
    </row>
    <row r="253" spans="1:1023" s="13" customFormat="1" ht="25.5" x14ac:dyDescent="0.2">
      <c r="A253" s="12"/>
      <c r="B253" s="93">
        <v>96359</v>
      </c>
      <c r="C253" s="72" t="s">
        <v>167</v>
      </c>
      <c r="D253" s="148" t="s">
        <v>350</v>
      </c>
      <c r="E253" s="172" t="s">
        <v>1135</v>
      </c>
      <c r="F253" s="37">
        <v>317.19</v>
      </c>
      <c r="G253" s="205" t="s">
        <v>138</v>
      </c>
      <c r="H253" s="37">
        <v>103.12</v>
      </c>
      <c r="I253" s="279">
        <v>14.41</v>
      </c>
      <c r="J253" s="6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c r="AH253" s="12"/>
      <c r="AI253" s="12"/>
      <c r="AJ253" s="12"/>
      <c r="AK253" s="12"/>
      <c r="AL253" s="12"/>
      <c r="AM253" s="12"/>
      <c r="AN253" s="12"/>
      <c r="AO253" s="12"/>
      <c r="AP253" s="12"/>
      <c r="AQ253" s="12"/>
      <c r="AR253" s="12"/>
      <c r="AS253" s="12"/>
      <c r="AT253" s="12"/>
      <c r="AU253" s="12"/>
      <c r="AV253" s="12"/>
      <c r="AW253" s="12"/>
      <c r="AX253" s="12"/>
      <c r="AY253" s="12"/>
      <c r="AZ253" s="12"/>
      <c r="BA253" s="12"/>
      <c r="BB253" s="12"/>
      <c r="BC253" s="12"/>
      <c r="BD253" s="12"/>
      <c r="BE253" s="12"/>
      <c r="BF253" s="12"/>
      <c r="BG253" s="12"/>
      <c r="BH253" s="12"/>
      <c r="BI253" s="12"/>
      <c r="BJ253" s="12"/>
      <c r="BK253" s="12"/>
      <c r="BL253" s="12"/>
      <c r="BM253" s="12"/>
      <c r="BN253" s="12"/>
      <c r="BO253" s="12"/>
      <c r="BP253" s="12"/>
      <c r="BQ253" s="12"/>
      <c r="BR253" s="12"/>
      <c r="BS253" s="12"/>
      <c r="BT253" s="12"/>
      <c r="BU253" s="12"/>
      <c r="BV253" s="12"/>
      <c r="BW253" s="12"/>
      <c r="BX253" s="12"/>
      <c r="BY253" s="12"/>
      <c r="BZ253" s="12"/>
      <c r="CA253" s="12"/>
      <c r="CB253" s="12"/>
      <c r="CC253" s="12"/>
      <c r="CD253" s="12"/>
      <c r="CE253" s="12"/>
      <c r="CF253" s="12"/>
      <c r="CG253" s="12"/>
      <c r="CH253" s="12"/>
      <c r="CI253" s="12"/>
      <c r="CJ253" s="12"/>
      <c r="CK253" s="12"/>
      <c r="CL253" s="12"/>
      <c r="CM253" s="12"/>
      <c r="CN253" s="12"/>
      <c r="CO253" s="12"/>
      <c r="CP253" s="12"/>
      <c r="CQ253" s="12"/>
      <c r="CR253" s="12"/>
      <c r="CS253" s="12"/>
      <c r="CT253" s="12"/>
      <c r="CU253" s="12"/>
      <c r="CV253" s="12"/>
      <c r="CW253" s="12"/>
      <c r="CX253" s="12"/>
      <c r="CY253" s="12"/>
      <c r="CZ253" s="12"/>
      <c r="DA253" s="12"/>
      <c r="DB253" s="12"/>
      <c r="DC253" s="12"/>
      <c r="DD253" s="12"/>
      <c r="DE253" s="12"/>
      <c r="DF253" s="12"/>
      <c r="DG253" s="12"/>
      <c r="DH253" s="12"/>
      <c r="DI253" s="12"/>
      <c r="DJ253" s="12"/>
      <c r="DK253" s="12"/>
      <c r="DL253" s="12"/>
      <c r="DM253" s="12"/>
      <c r="DN253" s="12"/>
      <c r="DO253" s="12"/>
      <c r="DP253" s="12"/>
      <c r="DQ253" s="12"/>
      <c r="DR253" s="12"/>
      <c r="DS253" s="12"/>
      <c r="DT253" s="12"/>
      <c r="DU253" s="12"/>
      <c r="DV253" s="12"/>
      <c r="DW253" s="12"/>
      <c r="DX253" s="12"/>
      <c r="DY253" s="12"/>
      <c r="DZ253" s="12"/>
      <c r="EA253" s="12"/>
      <c r="EB253" s="12"/>
      <c r="EC253" s="12"/>
      <c r="ED253" s="12"/>
      <c r="EE253" s="12"/>
      <c r="EF253" s="12"/>
      <c r="EG253" s="12"/>
      <c r="EH253" s="12"/>
      <c r="EI253" s="12"/>
      <c r="EJ253" s="12"/>
      <c r="EK253" s="12"/>
      <c r="EL253" s="12"/>
      <c r="EM253" s="12"/>
      <c r="EN253" s="12"/>
      <c r="EO253" s="12"/>
      <c r="EP253" s="12"/>
      <c r="EQ253" s="12"/>
      <c r="ER253" s="12"/>
      <c r="ES253" s="12"/>
      <c r="ET253" s="12"/>
      <c r="EU253" s="12"/>
      <c r="EV253" s="12"/>
      <c r="EW253" s="12"/>
      <c r="EX253" s="12"/>
      <c r="EY253" s="12"/>
      <c r="EZ253" s="12"/>
      <c r="FA253" s="12"/>
      <c r="FB253" s="12"/>
      <c r="FC253" s="12"/>
      <c r="FD253" s="12"/>
      <c r="FE253" s="12"/>
      <c r="FF253" s="12"/>
      <c r="FG253" s="12"/>
      <c r="FH253" s="12"/>
      <c r="FI253" s="12"/>
      <c r="FJ253" s="12"/>
      <c r="FK253" s="12"/>
      <c r="FL253" s="12"/>
      <c r="FM253" s="12"/>
      <c r="FN253" s="12"/>
      <c r="FO253" s="12"/>
      <c r="FP253" s="12"/>
      <c r="FQ253" s="12"/>
      <c r="FR253" s="12"/>
      <c r="FS253" s="12"/>
      <c r="FT253" s="12"/>
      <c r="FU253" s="12"/>
      <c r="FV253" s="12"/>
      <c r="FW253" s="12"/>
      <c r="FX253" s="12"/>
      <c r="FY253" s="12"/>
      <c r="FZ253" s="12"/>
      <c r="GA253" s="12"/>
      <c r="GB253" s="12"/>
      <c r="GC253" s="12"/>
      <c r="GD253" s="12"/>
      <c r="GE253" s="12"/>
      <c r="GF253" s="12"/>
      <c r="GG253" s="12"/>
      <c r="GH253" s="12"/>
      <c r="GI253" s="12"/>
      <c r="GJ253" s="12"/>
      <c r="GK253" s="12"/>
      <c r="GL253" s="12"/>
      <c r="GM253" s="12"/>
      <c r="GN253" s="12"/>
      <c r="GO253" s="12"/>
      <c r="GP253" s="12"/>
      <c r="GQ253" s="12"/>
      <c r="GR253" s="12"/>
      <c r="GS253" s="12"/>
      <c r="GT253" s="12"/>
      <c r="GU253" s="12"/>
      <c r="GV253" s="12"/>
      <c r="GW253" s="12"/>
      <c r="GX253" s="12"/>
      <c r="GY253" s="12"/>
      <c r="GZ253" s="12"/>
      <c r="HA253" s="12"/>
      <c r="HB253" s="12"/>
      <c r="HC253" s="12"/>
      <c r="HD253" s="12"/>
      <c r="HE253" s="12"/>
      <c r="HF253" s="12"/>
      <c r="HG253" s="12"/>
      <c r="HH253" s="12"/>
      <c r="HI253" s="12"/>
      <c r="HJ253" s="12"/>
      <c r="HK253" s="12"/>
      <c r="HL253" s="12"/>
      <c r="HM253" s="12"/>
      <c r="HN253" s="12"/>
      <c r="HO253" s="12"/>
      <c r="HP253" s="12"/>
      <c r="HQ253" s="12"/>
      <c r="HR253" s="12"/>
      <c r="HS253" s="12"/>
      <c r="HT253" s="12"/>
      <c r="HU253" s="12"/>
      <c r="HV253" s="12"/>
      <c r="HW253" s="12"/>
      <c r="HX253" s="12"/>
      <c r="HY253" s="12"/>
      <c r="HZ253" s="12"/>
      <c r="IA253" s="12"/>
      <c r="IB253" s="12"/>
      <c r="IC253" s="12"/>
      <c r="ID253" s="12"/>
      <c r="IE253" s="12"/>
      <c r="IF253" s="12"/>
      <c r="IG253" s="12"/>
      <c r="IH253" s="12"/>
      <c r="II253" s="12"/>
      <c r="IJ253" s="12"/>
      <c r="IK253" s="12"/>
      <c r="IL253" s="12"/>
      <c r="IM253" s="12"/>
      <c r="IN253" s="12"/>
      <c r="IO253" s="12"/>
      <c r="IP253" s="12"/>
      <c r="IQ253" s="12"/>
      <c r="IR253" s="12"/>
      <c r="IS253" s="12"/>
      <c r="IT253" s="12"/>
      <c r="IU253" s="12"/>
      <c r="IV253" s="12"/>
      <c r="IW253" s="12"/>
      <c r="IX253" s="12"/>
      <c r="IY253" s="12"/>
      <c r="IZ253" s="12"/>
      <c r="JA253" s="12"/>
      <c r="JB253" s="12"/>
      <c r="JC253" s="12"/>
      <c r="JD253" s="12"/>
      <c r="JE253" s="12"/>
      <c r="JF253" s="12"/>
      <c r="JG253" s="12"/>
      <c r="JH253" s="12"/>
      <c r="JI253" s="12"/>
      <c r="JJ253" s="12"/>
      <c r="JK253" s="12"/>
      <c r="JL253" s="12"/>
      <c r="JM253" s="12"/>
      <c r="JN253" s="12"/>
      <c r="JO253" s="12"/>
      <c r="JP253" s="12"/>
      <c r="JQ253" s="12"/>
      <c r="JR253" s="12"/>
      <c r="JS253" s="12"/>
      <c r="JT253" s="12"/>
      <c r="JU253" s="12"/>
      <c r="JV253" s="12"/>
      <c r="JW253" s="12"/>
      <c r="JX253" s="12"/>
      <c r="JY253" s="12"/>
      <c r="JZ253" s="12"/>
      <c r="KA253" s="12"/>
      <c r="KB253" s="12"/>
      <c r="KC253" s="12"/>
      <c r="KD253" s="12"/>
      <c r="KE253" s="12"/>
      <c r="KF253" s="12"/>
      <c r="KG253" s="12"/>
      <c r="KH253" s="12"/>
      <c r="KI253" s="12"/>
      <c r="KJ253" s="12"/>
      <c r="KK253" s="12"/>
      <c r="KL253" s="12"/>
      <c r="KM253" s="12"/>
      <c r="KN253" s="12"/>
      <c r="KO253" s="12"/>
      <c r="KP253" s="12"/>
      <c r="KQ253" s="12"/>
      <c r="KR253" s="12"/>
      <c r="KS253" s="12"/>
      <c r="KT253" s="12"/>
      <c r="KU253" s="12"/>
      <c r="KV253" s="12"/>
      <c r="KW253" s="12"/>
      <c r="KX253" s="12"/>
      <c r="KY253" s="12"/>
      <c r="KZ253" s="12"/>
      <c r="LA253" s="12"/>
      <c r="LB253" s="12"/>
      <c r="LC253" s="12"/>
      <c r="LD253" s="12"/>
      <c r="LE253" s="12"/>
      <c r="LF253" s="12"/>
      <c r="LG253" s="12"/>
      <c r="LH253" s="12"/>
      <c r="LI253" s="12"/>
      <c r="LJ253" s="12"/>
      <c r="LK253" s="12"/>
      <c r="LL253" s="12"/>
      <c r="LM253" s="12"/>
      <c r="LN253" s="12"/>
      <c r="LO253" s="12"/>
      <c r="LP253" s="12"/>
      <c r="LQ253" s="12"/>
      <c r="LR253" s="12"/>
      <c r="LS253" s="12"/>
      <c r="LT253" s="12"/>
      <c r="LU253" s="12"/>
      <c r="LV253" s="12"/>
      <c r="LW253" s="12"/>
      <c r="LX253" s="12"/>
      <c r="LY253" s="12"/>
      <c r="LZ253" s="12"/>
      <c r="MA253" s="12"/>
      <c r="MB253" s="12"/>
      <c r="MC253" s="12"/>
      <c r="MD253" s="12"/>
      <c r="ME253" s="12"/>
      <c r="MF253" s="12"/>
      <c r="MG253" s="12"/>
      <c r="MH253" s="12"/>
      <c r="MI253" s="12"/>
      <c r="MJ253" s="12"/>
      <c r="MK253" s="12"/>
      <c r="ML253" s="12"/>
      <c r="MM253" s="12"/>
      <c r="MN253" s="12"/>
      <c r="MO253" s="12"/>
      <c r="MP253" s="12"/>
      <c r="MQ253" s="12"/>
      <c r="MR253" s="12"/>
      <c r="MS253" s="12"/>
      <c r="MT253" s="12"/>
      <c r="MU253" s="12"/>
      <c r="MV253" s="12"/>
      <c r="MW253" s="12"/>
      <c r="MX253" s="12"/>
      <c r="MY253" s="12"/>
      <c r="MZ253" s="12"/>
      <c r="NA253" s="12"/>
      <c r="NB253" s="12"/>
      <c r="NC253" s="12"/>
      <c r="ND253" s="12"/>
      <c r="NE253" s="12"/>
      <c r="NF253" s="12"/>
      <c r="NG253" s="12"/>
      <c r="NH253" s="12"/>
      <c r="NI253" s="12"/>
      <c r="NJ253" s="12"/>
      <c r="NK253" s="12"/>
      <c r="NL253" s="12"/>
      <c r="NM253" s="12"/>
      <c r="NN253" s="12"/>
      <c r="NO253" s="12"/>
      <c r="NP253" s="12"/>
      <c r="NQ253" s="12"/>
      <c r="NR253" s="12"/>
      <c r="NS253" s="12"/>
      <c r="NT253" s="12"/>
      <c r="NU253" s="12"/>
      <c r="NV253" s="12"/>
      <c r="NW253" s="12"/>
      <c r="NX253" s="12"/>
      <c r="NY253" s="12"/>
      <c r="NZ253" s="12"/>
      <c r="OA253" s="12"/>
      <c r="OB253" s="12"/>
      <c r="OC253" s="12"/>
      <c r="OD253" s="12"/>
      <c r="OE253" s="12"/>
      <c r="OF253" s="12"/>
      <c r="OG253" s="12"/>
      <c r="OH253" s="12"/>
      <c r="OI253" s="12"/>
      <c r="OJ253" s="12"/>
      <c r="OK253" s="12"/>
      <c r="OL253" s="12"/>
      <c r="OM253" s="12"/>
      <c r="ON253" s="12"/>
      <c r="OO253" s="12"/>
      <c r="OP253" s="12"/>
      <c r="OQ253" s="12"/>
      <c r="OR253" s="12"/>
      <c r="OS253" s="12"/>
      <c r="OT253" s="12"/>
      <c r="OU253" s="12"/>
      <c r="OV253" s="12"/>
      <c r="OW253" s="12"/>
      <c r="OX253" s="12"/>
      <c r="OY253" s="12"/>
      <c r="OZ253" s="12"/>
      <c r="PA253" s="12"/>
      <c r="PB253" s="12"/>
      <c r="PC253" s="12"/>
      <c r="PD253" s="12"/>
      <c r="PE253" s="12"/>
      <c r="PF253" s="12"/>
      <c r="PG253" s="12"/>
      <c r="PH253" s="12"/>
      <c r="PI253" s="12"/>
      <c r="PJ253" s="12"/>
      <c r="PK253" s="12"/>
      <c r="PL253" s="12"/>
      <c r="PM253" s="12"/>
      <c r="PN253" s="12"/>
      <c r="PO253" s="12"/>
      <c r="PP253" s="12"/>
      <c r="PQ253" s="12"/>
      <c r="PR253" s="12"/>
      <c r="PS253" s="12"/>
      <c r="PT253" s="12"/>
      <c r="PU253" s="12"/>
      <c r="PV253" s="12"/>
      <c r="PW253" s="12"/>
      <c r="PX253" s="12"/>
      <c r="PY253" s="12"/>
      <c r="PZ253" s="12"/>
      <c r="QA253" s="12"/>
      <c r="QB253" s="12"/>
      <c r="QC253" s="12"/>
      <c r="QD253" s="12"/>
      <c r="QE253" s="12"/>
      <c r="QF253" s="12"/>
      <c r="QG253" s="12"/>
      <c r="QH253" s="12"/>
      <c r="QI253" s="12"/>
      <c r="QJ253" s="12"/>
      <c r="QK253" s="12"/>
      <c r="QL253" s="12"/>
      <c r="QM253" s="12"/>
      <c r="QN253" s="12"/>
      <c r="QO253" s="12"/>
      <c r="QP253" s="12"/>
      <c r="QQ253" s="12"/>
      <c r="QR253" s="12"/>
      <c r="QS253" s="12"/>
      <c r="QT253" s="12"/>
      <c r="QU253" s="12"/>
      <c r="QV253" s="12"/>
      <c r="QW253" s="12"/>
      <c r="QX253" s="12"/>
      <c r="QY253" s="12"/>
      <c r="QZ253" s="12"/>
      <c r="RA253" s="12"/>
      <c r="RB253" s="12"/>
      <c r="RC253" s="12"/>
      <c r="RD253" s="12"/>
      <c r="RE253" s="12"/>
      <c r="RF253" s="12"/>
      <c r="RG253" s="12"/>
      <c r="RH253" s="12"/>
      <c r="RI253" s="12"/>
      <c r="RJ253" s="12"/>
      <c r="RK253" s="12"/>
      <c r="RL253" s="12"/>
      <c r="RM253" s="12"/>
      <c r="RN253" s="12"/>
      <c r="RO253" s="12"/>
      <c r="RP253" s="12"/>
      <c r="RQ253" s="12"/>
      <c r="RR253" s="12"/>
      <c r="RS253" s="12"/>
      <c r="RT253" s="12"/>
      <c r="RU253" s="12"/>
      <c r="RV253" s="12"/>
      <c r="RW253" s="12"/>
      <c r="RX253" s="12"/>
      <c r="RY253" s="12"/>
      <c r="RZ253" s="12"/>
      <c r="SA253" s="12"/>
      <c r="SB253" s="12"/>
      <c r="SC253" s="12"/>
      <c r="SD253" s="12"/>
      <c r="SE253" s="12"/>
      <c r="SF253" s="12"/>
      <c r="SG253" s="12"/>
      <c r="SH253" s="12"/>
      <c r="SI253" s="12"/>
      <c r="SJ253" s="12"/>
      <c r="SK253" s="12"/>
      <c r="SL253" s="12"/>
      <c r="SM253" s="12"/>
      <c r="SN253" s="12"/>
      <c r="SO253" s="12"/>
      <c r="SP253" s="12"/>
      <c r="SQ253" s="12"/>
      <c r="SR253" s="12"/>
      <c r="SS253" s="12"/>
      <c r="ST253" s="12"/>
      <c r="SU253" s="12"/>
      <c r="SV253" s="12"/>
      <c r="SW253" s="12"/>
      <c r="SX253" s="12"/>
      <c r="SY253" s="12"/>
      <c r="SZ253" s="12"/>
      <c r="TA253" s="12"/>
      <c r="TB253" s="12"/>
      <c r="TC253" s="12"/>
      <c r="TD253" s="12"/>
      <c r="TE253" s="12"/>
      <c r="TF253" s="12"/>
      <c r="TG253" s="12"/>
      <c r="TH253" s="12"/>
      <c r="TI253" s="12"/>
      <c r="TJ253" s="12"/>
      <c r="TK253" s="12"/>
      <c r="TL253" s="12"/>
      <c r="TM253" s="12"/>
      <c r="TN253" s="12"/>
      <c r="TO253" s="12"/>
      <c r="TP253" s="12"/>
      <c r="TQ253" s="12"/>
      <c r="TR253" s="12"/>
      <c r="TS253" s="12"/>
      <c r="TT253" s="12"/>
      <c r="TU253" s="12"/>
      <c r="TV253" s="12"/>
      <c r="TW253" s="12"/>
      <c r="TX253" s="12"/>
      <c r="TY253" s="12"/>
      <c r="TZ253" s="12"/>
      <c r="UA253" s="12"/>
      <c r="UB253" s="12"/>
      <c r="UC253" s="12"/>
      <c r="UD253" s="12"/>
      <c r="UE253" s="12"/>
      <c r="UF253" s="12"/>
      <c r="UG253" s="12"/>
      <c r="UH253" s="12"/>
      <c r="UI253" s="12"/>
      <c r="UJ253" s="12"/>
      <c r="UK253" s="12"/>
      <c r="UL253" s="12"/>
      <c r="UM253" s="12"/>
      <c r="UN253" s="12"/>
      <c r="UO253" s="12"/>
      <c r="UP253" s="12"/>
      <c r="UQ253" s="12"/>
      <c r="UR253" s="12"/>
      <c r="US253" s="12"/>
      <c r="UT253" s="12"/>
      <c r="UU253" s="12"/>
      <c r="UV253" s="12"/>
      <c r="UW253" s="12"/>
      <c r="UX253" s="12"/>
      <c r="UY253" s="12"/>
      <c r="UZ253" s="12"/>
      <c r="VA253" s="12"/>
      <c r="VB253" s="12"/>
      <c r="VC253" s="12"/>
      <c r="VD253" s="12"/>
      <c r="VE253" s="12"/>
      <c r="VF253" s="12"/>
      <c r="VG253" s="12"/>
      <c r="VH253" s="12"/>
      <c r="VI253" s="12"/>
      <c r="VJ253" s="12"/>
      <c r="VK253" s="12"/>
      <c r="VL253" s="12"/>
      <c r="VM253" s="12"/>
      <c r="VN253" s="12"/>
      <c r="VO253" s="12"/>
      <c r="VP253" s="12"/>
      <c r="VQ253" s="12"/>
      <c r="VR253" s="12"/>
      <c r="VS253" s="12"/>
      <c r="VT253" s="12"/>
      <c r="VU253" s="12"/>
      <c r="VV253" s="12"/>
      <c r="VW253" s="12"/>
      <c r="VX253" s="12"/>
      <c r="VY253" s="12"/>
      <c r="VZ253" s="12"/>
      <c r="WA253" s="12"/>
      <c r="WB253" s="12"/>
      <c r="WC253" s="12"/>
      <c r="WD253" s="12"/>
      <c r="WE253" s="12"/>
      <c r="WF253" s="12"/>
      <c r="WG253" s="12"/>
      <c r="WH253" s="12"/>
      <c r="WI253" s="12"/>
      <c r="WJ253" s="12"/>
      <c r="WK253" s="12"/>
      <c r="WL253" s="12"/>
      <c r="WM253" s="12"/>
      <c r="WN253" s="12"/>
      <c r="WO253" s="12"/>
      <c r="WP253" s="12"/>
      <c r="WQ253" s="12"/>
      <c r="WR253" s="12"/>
      <c r="WS253" s="12"/>
      <c r="WT253" s="12"/>
      <c r="WU253" s="12"/>
      <c r="WV253" s="12"/>
      <c r="WW253" s="12"/>
      <c r="WX253" s="12"/>
      <c r="WY253" s="12"/>
      <c r="WZ253" s="12"/>
      <c r="XA253" s="12"/>
      <c r="XB253" s="12"/>
      <c r="XC253" s="12"/>
      <c r="XD253" s="12"/>
      <c r="XE253" s="12"/>
      <c r="XF253" s="12"/>
      <c r="XG253" s="12"/>
      <c r="XH253" s="12"/>
      <c r="XI253" s="12"/>
      <c r="XJ253" s="12"/>
      <c r="XK253" s="12"/>
      <c r="XL253" s="12"/>
      <c r="XM253" s="12"/>
      <c r="XN253" s="12"/>
      <c r="XO253" s="12"/>
      <c r="XP253" s="12"/>
      <c r="XQ253" s="12"/>
      <c r="XR253" s="12"/>
      <c r="XS253" s="12"/>
      <c r="XT253" s="12"/>
      <c r="XU253" s="12"/>
      <c r="XV253" s="12"/>
      <c r="XW253" s="12"/>
      <c r="XX253" s="12"/>
      <c r="XY253" s="12"/>
      <c r="XZ253" s="12"/>
      <c r="YA253" s="12"/>
      <c r="YB253" s="12"/>
      <c r="YC253" s="12"/>
      <c r="YD253" s="12"/>
      <c r="YE253" s="12"/>
      <c r="YF253" s="12"/>
      <c r="YG253" s="12"/>
      <c r="YH253" s="12"/>
      <c r="YI253" s="12"/>
      <c r="YJ253" s="12"/>
      <c r="YK253" s="12"/>
      <c r="YL253" s="12"/>
      <c r="YM253" s="12"/>
      <c r="YN253" s="12"/>
      <c r="YO253" s="12"/>
      <c r="YP253" s="12"/>
      <c r="YQ253" s="12"/>
      <c r="YR253" s="12"/>
      <c r="YS253" s="12"/>
      <c r="YT253" s="12"/>
      <c r="YU253" s="12"/>
      <c r="YV253" s="12"/>
      <c r="YW253" s="12"/>
      <c r="YX253" s="12"/>
      <c r="YY253" s="12"/>
      <c r="YZ253" s="12"/>
      <c r="ZA253" s="12"/>
      <c r="ZB253" s="12"/>
      <c r="ZC253" s="12"/>
      <c r="ZD253" s="12"/>
      <c r="ZE253" s="12"/>
      <c r="ZF253" s="12"/>
      <c r="ZG253" s="12"/>
      <c r="ZH253" s="12"/>
      <c r="ZI253" s="12"/>
      <c r="ZJ253" s="12"/>
      <c r="ZK253" s="12"/>
      <c r="ZL253" s="12"/>
      <c r="ZM253" s="12"/>
      <c r="ZN253" s="12"/>
      <c r="ZO253" s="12"/>
      <c r="ZP253" s="12"/>
      <c r="ZQ253" s="12"/>
      <c r="ZR253" s="12"/>
      <c r="ZS253" s="12"/>
      <c r="ZT253" s="12"/>
      <c r="ZU253" s="12"/>
      <c r="ZV253" s="12"/>
      <c r="ZW253" s="12"/>
      <c r="ZX253" s="12"/>
      <c r="ZY253" s="12"/>
      <c r="ZZ253" s="12"/>
      <c r="AAA253" s="12"/>
      <c r="AAB253" s="12"/>
      <c r="AAC253" s="12"/>
      <c r="AAD253" s="12"/>
      <c r="AAE253" s="12"/>
      <c r="AAF253" s="12"/>
      <c r="AAG253" s="12"/>
      <c r="AAH253" s="12"/>
      <c r="AAI253" s="12"/>
      <c r="AAJ253" s="12"/>
      <c r="AAK253" s="12"/>
      <c r="AAL253" s="12"/>
      <c r="AAM253" s="12"/>
      <c r="AAN253" s="12"/>
      <c r="AAO253" s="12"/>
      <c r="AAP253" s="12"/>
      <c r="AAQ253" s="12"/>
      <c r="AAR253" s="12"/>
      <c r="AAS253" s="12"/>
      <c r="AAT253" s="12"/>
      <c r="AAU253" s="12"/>
      <c r="AAV253" s="12"/>
      <c r="AAW253" s="12"/>
      <c r="AAX253" s="12"/>
      <c r="AAY253" s="12"/>
      <c r="AAZ253" s="12"/>
      <c r="ABA253" s="12"/>
      <c r="ABB253" s="12"/>
      <c r="ABC253" s="12"/>
      <c r="ABD253" s="12"/>
      <c r="ABE253" s="12"/>
      <c r="ABF253" s="12"/>
      <c r="ABG253" s="12"/>
      <c r="ABH253" s="12"/>
      <c r="ABI253" s="12"/>
      <c r="ABJ253" s="12"/>
      <c r="ABK253" s="12"/>
      <c r="ABL253" s="12"/>
      <c r="ABM253" s="12"/>
      <c r="ABN253" s="12"/>
      <c r="ABO253" s="12"/>
      <c r="ABP253" s="12"/>
      <c r="ABQ253" s="12"/>
      <c r="ABR253" s="12"/>
      <c r="ABS253" s="12"/>
      <c r="ABT253" s="12"/>
      <c r="ABU253" s="12"/>
      <c r="ABV253" s="12"/>
      <c r="ABW253" s="12"/>
      <c r="ABX253" s="12"/>
      <c r="ABY253" s="12"/>
      <c r="ABZ253" s="12"/>
      <c r="ACA253" s="12"/>
      <c r="ACB253" s="12"/>
      <c r="ACC253" s="12"/>
      <c r="ACD253" s="12"/>
      <c r="ACE253" s="12"/>
      <c r="ACF253" s="12"/>
      <c r="ACG253" s="12"/>
      <c r="ACH253" s="12"/>
      <c r="ACI253" s="12"/>
      <c r="ACJ253" s="12"/>
      <c r="ACK253" s="12"/>
      <c r="ACL253" s="12"/>
      <c r="ACM253" s="12"/>
      <c r="ACN253" s="12"/>
      <c r="ACO253" s="12"/>
      <c r="ACP253" s="12"/>
      <c r="ACQ253" s="12"/>
      <c r="ACR253" s="12"/>
      <c r="ACS253" s="12"/>
      <c r="ACT253" s="12"/>
      <c r="ACU253" s="12"/>
      <c r="ACV253" s="12"/>
      <c r="ACW253" s="12"/>
      <c r="ACX253" s="12"/>
      <c r="ACY253" s="12"/>
      <c r="ACZ253" s="12"/>
      <c r="ADA253" s="12"/>
      <c r="ADB253" s="12"/>
      <c r="ADC253" s="12"/>
      <c r="ADD253" s="12"/>
      <c r="ADE253" s="12"/>
      <c r="ADF253" s="12"/>
      <c r="ADG253" s="12"/>
      <c r="ADH253" s="12"/>
      <c r="ADI253" s="12"/>
      <c r="ADJ253" s="12"/>
      <c r="ADK253" s="12"/>
      <c r="ADL253" s="12"/>
      <c r="ADM253" s="12"/>
      <c r="ADN253" s="12"/>
      <c r="ADO253" s="12"/>
      <c r="ADP253" s="12"/>
      <c r="ADQ253" s="12"/>
      <c r="ADR253" s="12"/>
      <c r="ADS253" s="12"/>
      <c r="ADT253" s="12"/>
      <c r="ADU253" s="12"/>
      <c r="ADV253" s="12"/>
      <c r="ADW253" s="12"/>
      <c r="ADX253" s="12"/>
      <c r="ADY253" s="12"/>
      <c r="ADZ253" s="12"/>
      <c r="AEA253" s="12"/>
      <c r="AEB253" s="12"/>
      <c r="AEC253" s="12"/>
      <c r="AED253" s="12"/>
      <c r="AEE253" s="12"/>
      <c r="AEF253" s="12"/>
      <c r="AEG253" s="12"/>
      <c r="AEH253" s="12"/>
      <c r="AEI253" s="12"/>
      <c r="AEJ253" s="12"/>
      <c r="AEK253" s="12"/>
      <c r="AEL253" s="12"/>
      <c r="AEM253" s="12"/>
      <c r="AEN253" s="12"/>
      <c r="AEO253" s="12"/>
      <c r="AEP253" s="12"/>
      <c r="AEQ253" s="12"/>
      <c r="AER253" s="12"/>
      <c r="AES253" s="12"/>
      <c r="AET253" s="12"/>
      <c r="AEU253" s="12"/>
      <c r="AEV253" s="12"/>
      <c r="AEW253" s="12"/>
      <c r="AEX253" s="12"/>
      <c r="AEY253" s="12"/>
      <c r="AEZ253" s="12"/>
      <c r="AFA253" s="12"/>
      <c r="AFB253" s="12"/>
      <c r="AFC253" s="12"/>
      <c r="AFD253" s="12"/>
      <c r="AFE253" s="12"/>
      <c r="AFF253" s="12"/>
      <c r="AFG253" s="12"/>
      <c r="AFH253" s="12"/>
      <c r="AFI253" s="12"/>
      <c r="AFJ253" s="12"/>
      <c r="AFK253" s="12"/>
      <c r="AFL253" s="12"/>
      <c r="AFM253" s="12"/>
      <c r="AFN253" s="12"/>
      <c r="AFO253" s="12"/>
      <c r="AFP253" s="12"/>
      <c r="AFQ253" s="12"/>
      <c r="AFR253" s="12"/>
      <c r="AFS253" s="12"/>
      <c r="AFT253" s="12"/>
      <c r="AFU253" s="12"/>
      <c r="AFV253" s="12"/>
      <c r="AFW253" s="12"/>
      <c r="AFX253" s="12"/>
      <c r="AFY253" s="12"/>
      <c r="AFZ253" s="12"/>
      <c r="AGA253" s="12"/>
      <c r="AGB253" s="12"/>
      <c r="AGC253" s="12"/>
      <c r="AGD253" s="12"/>
      <c r="AGE253" s="12"/>
      <c r="AGF253" s="12"/>
      <c r="AGG253" s="12"/>
      <c r="AGH253" s="12"/>
      <c r="AGI253" s="12"/>
      <c r="AGJ253" s="12"/>
      <c r="AGK253" s="12"/>
      <c r="AGL253" s="12"/>
      <c r="AGM253" s="12"/>
      <c r="AGN253" s="12"/>
      <c r="AGO253" s="12"/>
      <c r="AGP253" s="12"/>
      <c r="AGQ253" s="12"/>
      <c r="AGR253" s="12"/>
      <c r="AGS253" s="12"/>
      <c r="AGT253" s="12"/>
      <c r="AGU253" s="12"/>
      <c r="AGV253" s="12"/>
      <c r="AGW253" s="12"/>
      <c r="AGX253" s="12"/>
      <c r="AGY253" s="12"/>
      <c r="AGZ253" s="12"/>
      <c r="AHA253" s="12"/>
      <c r="AHB253" s="12"/>
      <c r="AHC253" s="12"/>
      <c r="AHD253" s="12"/>
      <c r="AHE253" s="12"/>
      <c r="AHF253" s="12"/>
      <c r="AHG253" s="12"/>
      <c r="AHH253" s="12"/>
      <c r="AHI253" s="12"/>
      <c r="AHJ253" s="12"/>
      <c r="AHK253" s="12"/>
      <c r="AHL253" s="12"/>
      <c r="AHM253" s="12"/>
      <c r="AHN253" s="12"/>
      <c r="AHO253" s="12"/>
      <c r="AHP253" s="12"/>
      <c r="AHQ253" s="12"/>
      <c r="AHR253" s="12"/>
      <c r="AHS253" s="12"/>
      <c r="AHT253" s="12"/>
      <c r="AHU253" s="12"/>
      <c r="AHV253" s="12"/>
      <c r="AHW253" s="12"/>
      <c r="AHX253" s="12"/>
      <c r="AHY253" s="12"/>
      <c r="AHZ253" s="12"/>
      <c r="AIA253" s="12"/>
      <c r="AIB253" s="12"/>
      <c r="AIC253" s="12"/>
      <c r="AID253" s="12"/>
      <c r="AIE253" s="12"/>
      <c r="AIF253" s="12"/>
      <c r="AIG253" s="12"/>
      <c r="AIH253" s="12"/>
      <c r="AII253" s="12"/>
      <c r="AIJ253" s="12"/>
      <c r="AIK253" s="12"/>
      <c r="AIL253" s="12"/>
      <c r="AIM253" s="12"/>
      <c r="AIN253" s="12"/>
      <c r="AIO253" s="12"/>
      <c r="AIP253" s="12"/>
      <c r="AIQ253" s="12"/>
      <c r="AIR253" s="12"/>
      <c r="AIS253" s="12"/>
      <c r="AIT253" s="12"/>
      <c r="AIU253" s="12"/>
      <c r="AIV253" s="12"/>
      <c r="AIW253" s="12"/>
      <c r="AIX253" s="12"/>
      <c r="AIY253" s="12"/>
      <c r="AIZ253" s="12"/>
      <c r="AJA253" s="12"/>
      <c r="AJB253" s="12"/>
      <c r="AJC253" s="12"/>
      <c r="AJD253" s="12"/>
      <c r="AJE253" s="12"/>
      <c r="AJF253" s="12"/>
      <c r="AJG253" s="12"/>
      <c r="AJH253" s="12"/>
      <c r="AJI253" s="12"/>
      <c r="AJJ253" s="12"/>
      <c r="AJK253" s="12"/>
      <c r="AJL253" s="12"/>
      <c r="AJM253" s="12"/>
      <c r="AJN253" s="12"/>
      <c r="AJO253" s="12"/>
      <c r="AJP253" s="12"/>
      <c r="AJQ253" s="12"/>
      <c r="AJR253" s="12"/>
      <c r="AJS253" s="12"/>
      <c r="AJT253" s="12"/>
      <c r="AJU253" s="12"/>
      <c r="AJV253" s="12"/>
      <c r="AJW253" s="12"/>
      <c r="AJX253" s="12"/>
      <c r="AJY253" s="12"/>
      <c r="AJZ253" s="12"/>
      <c r="AKA253" s="12"/>
      <c r="AKB253" s="12"/>
      <c r="AKC253" s="12"/>
      <c r="AKD253" s="12"/>
      <c r="AKE253" s="12"/>
      <c r="AKF253" s="12"/>
      <c r="AKG253" s="12"/>
      <c r="AKH253" s="12"/>
      <c r="AKI253" s="12"/>
      <c r="AKJ253" s="12"/>
      <c r="AKK253" s="12"/>
      <c r="AKL253" s="12"/>
      <c r="AKM253" s="12"/>
      <c r="AKN253" s="12"/>
      <c r="AKO253" s="12"/>
      <c r="AKP253" s="12"/>
      <c r="AKQ253" s="12"/>
      <c r="AKR253" s="12"/>
      <c r="AKS253" s="12"/>
      <c r="AKT253" s="12"/>
      <c r="AKU253" s="12"/>
      <c r="AKV253" s="12"/>
      <c r="AKW253" s="12"/>
      <c r="AKX253" s="12"/>
      <c r="AKY253" s="12"/>
      <c r="AKZ253" s="12"/>
      <c r="ALA253" s="12"/>
      <c r="ALB253" s="12"/>
      <c r="ALC253" s="12"/>
      <c r="ALD253" s="12"/>
      <c r="ALE253" s="12"/>
      <c r="ALF253" s="12"/>
      <c r="ALG253" s="12"/>
      <c r="ALH253" s="12"/>
      <c r="ALI253" s="12"/>
      <c r="ALJ253" s="12"/>
      <c r="ALK253" s="12"/>
      <c r="ALL253" s="12"/>
      <c r="ALM253" s="12"/>
      <c r="ALN253" s="12"/>
      <c r="ALO253" s="12"/>
      <c r="ALP253" s="12"/>
      <c r="ALQ253" s="12"/>
      <c r="ALR253" s="12"/>
      <c r="ALS253" s="12"/>
      <c r="ALT253" s="12"/>
      <c r="ALU253" s="12"/>
      <c r="ALV253" s="12"/>
      <c r="ALW253" s="12"/>
      <c r="ALX253" s="12"/>
      <c r="ALY253" s="12"/>
      <c r="ALZ253" s="12"/>
      <c r="AMA253" s="12"/>
      <c r="AMB253" s="12"/>
      <c r="AMC253" s="12"/>
      <c r="AMD253" s="12"/>
      <c r="AME253" s="12"/>
      <c r="AMF253" s="12"/>
      <c r="AMG253" s="12"/>
      <c r="AMH253" s="12"/>
      <c r="AMI253" s="12"/>
    </row>
    <row r="254" spans="1:1023" s="13" customFormat="1" x14ac:dyDescent="0.2">
      <c r="A254" s="12"/>
      <c r="B254" s="93"/>
      <c r="C254" s="79"/>
      <c r="D254" s="100"/>
      <c r="E254" s="171"/>
      <c r="F254" s="37"/>
      <c r="G254" s="205"/>
      <c r="H254" s="37">
        <f>SUM(F253*H253)</f>
        <v>32708.632799999999</v>
      </c>
      <c r="I254" s="283">
        <f>SUM(F253*I253)</f>
        <v>4570.7079000000003</v>
      </c>
      <c r="J254" s="62">
        <f>SUM(H254:I254)</f>
        <v>37279.340700000001</v>
      </c>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c r="AH254" s="12"/>
      <c r="AI254" s="12"/>
      <c r="AJ254" s="12"/>
      <c r="AK254" s="12"/>
      <c r="AL254" s="12"/>
      <c r="AM254" s="12"/>
      <c r="AN254" s="12"/>
      <c r="AO254" s="12"/>
      <c r="AP254" s="12"/>
      <c r="AQ254" s="12"/>
      <c r="AR254" s="12"/>
      <c r="AS254" s="12"/>
      <c r="AT254" s="12"/>
      <c r="AU254" s="12"/>
      <c r="AV254" s="12"/>
      <c r="AW254" s="12"/>
      <c r="AX254" s="12"/>
      <c r="AY254" s="12"/>
      <c r="AZ254" s="12"/>
      <c r="BA254" s="12"/>
      <c r="BB254" s="12"/>
      <c r="BC254" s="12"/>
      <c r="BD254" s="12"/>
      <c r="BE254" s="12"/>
      <c r="BF254" s="12"/>
      <c r="BG254" s="12"/>
      <c r="BH254" s="12"/>
      <c r="BI254" s="12"/>
      <c r="BJ254" s="12"/>
      <c r="BK254" s="12"/>
      <c r="BL254" s="12"/>
      <c r="BM254" s="12"/>
      <c r="BN254" s="12"/>
      <c r="BO254" s="12"/>
      <c r="BP254" s="12"/>
      <c r="BQ254" s="12"/>
      <c r="BR254" s="12"/>
      <c r="BS254" s="12"/>
      <c r="BT254" s="12"/>
      <c r="BU254" s="12"/>
      <c r="BV254" s="12"/>
      <c r="BW254" s="12"/>
      <c r="BX254" s="12"/>
      <c r="BY254" s="12"/>
      <c r="BZ254" s="12"/>
      <c r="CA254" s="12"/>
      <c r="CB254" s="12"/>
      <c r="CC254" s="12"/>
      <c r="CD254" s="12"/>
      <c r="CE254" s="12"/>
      <c r="CF254" s="12"/>
      <c r="CG254" s="12"/>
      <c r="CH254" s="12"/>
      <c r="CI254" s="12"/>
      <c r="CJ254" s="12"/>
      <c r="CK254" s="12"/>
      <c r="CL254" s="12"/>
      <c r="CM254" s="12"/>
      <c r="CN254" s="12"/>
      <c r="CO254" s="12"/>
      <c r="CP254" s="12"/>
      <c r="CQ254" s="12"/>
      <c r="CR254" s="12"/>
      <c r="CS254" s="12"/>
      <c r="CT254" s="12"/>
      <c r="CU254" s="12"/>
      <c r="CV254" s="12"/>
      <c r="CW254" s="12"/>
      <c r="CX254" s="12"/>
      <c r="CY254" s="12"/>
      <c r="CZ254" s="12"/>
      <c r="DA254" s="12"/>
      <c r="DB254" s="12"/>
      <c r="DC254" s="12"/>
      <c r="DD254" s="12"/>
      <c r="DE254" s="12"/>
      <c r="DF254" s="12"/>
      <c r="DG254" s="12"/>
      <c r="DH254" s="12"/>
      <c r="DI254" s="12"/>
      <c r="DJ254" s="12"/>
      <c r="DK254" s="12"/>
      <c r="DL254" s="12"/>
      <c r="DM254" s="12"/>
      <c r="DN254" s="12"/>
      <c r="DO254" s="12"/>
      <c r="DP254" s="12"/>
      <c r="DQ254" s="12"/>
      <c r="DR254" s="12"/>
      <c r="DS254" s="12"/>
      <c r="DT254" s="12"/>
      <c r="DU254" s="12"/>
      <c r="DV254" s="12"/>
      <c r="DW254" s="12"/>
      <c r="DX254" s="12"/>
      <c r="DY254" s="12"/>
      <c r="DZ254" s="12"/>
      <c r="EA254" s="12"/>
      <c r="EB254" s="12"/>
      <c r="EC254" s="12"/>
      <c r="ED254" s="12"/>
      <c r="EE254" s="12"/>
      <c r="EF254" s="12"/>
      <c r="EG254" s="12"/>
      <c r="EH254" s="12"/>
      <c r="EI254" s="12"/>
      <c r="EJ254" s="12"/>
      <c r="EK254" s="12"/>
      <c r="EL254" s="12"/>
      <c r="EM254" s="12"/>
      <c r="EN254" s="12"/>
      <c r="EO254" s="12"/>
      <c r="EP254" s="12"/>
      <c r="EQ254" s="12"/>
      <c r="ER254" s="12"/>
      <c r="ES254" s="12"/>
      <c r="ET254" s="12"/>
      <c r="EU254" s="12"/>
      <c r="EV254" s="12"/>
      <c r="EW254" s="12"/>
      <c r="EX254" s="12"/>
      <c r="EY254" s="12"/>
      <c r="EZ254" s="12"/>
      <c r="FA254" s="12"/>
      <c r="FB254" s="12"/>
      <c r="FC254" s="12"/>
      <c r="FD254" s="12"/>
      <c r="FE254" s="12"/>
      <c r="FF254" s="12"/>
      <c r="FG254" s="12"/>
      <c r="FH254" s="12"/>
      <c r="FI254" s="12"/>
      <c r="FJ254" s="12"/>
      <c r="FK254" s="12"/>
      <c r="FL254" s="12"/>
      <c r="FM254" s="12"/>
      <c r="FN254" s="12"/>
      <c r="FO254" s="12"/>
      <c r="FP254" s="12"/>
      <c r="FQ254" s="12"/>
      <c r="FR254" s="12"/>
      <c r="FS254" s="12"/>
      <c r="FT254" s="12"/>
      <c r="FU254" s="12"/>
      <c r="FV254" s="12"/>
      <c r="FW254" s="12"/>
      <c r="FX254" s="12"/>
      <c r="FY254" s="12"/>
      <c r="FZ254" s="12"/>
      <c r="GA254" s="12"/>
      <c r="GB254" s="12"/>
      <c r="GC254" s="12"/>
      <c r="GD254" s="12"/>
      <c r="GE254" s="12"/>
      <c r="GF254" s="12"/>
      <c r="GG254" s="12"/>
      <c r="GH254" s="12"/>
      <c r="GI254" s="12"/>
      <c r="GJ254" s="12"/>
      <c r="GK254" s="12"/>
      <c r="GL254" s="12"/>
      <c r="GM254" s="12"/>
      <c r="GN254" s="12"/>
      <c r="GO254" s="12"/>
      <c r="GP254" s="12"/>
      <c r="GQ254" s="12"/>
      <c r="GR254" s="12"/>
      <c r="GS254" s="12"/>
      <c r="GT254" s="12"/>
      <c r="GU254" s="12"/>
      <c r="GV254" s="12"/>
      <c r="GW254" s="12"/>
      <c r="GX254" s="12"/>
      <c r="GY254" s="12"/>
      <c r="GZ254" s="12"/>
      <c r="HA254" s="12"/>
      <c r="HB254" s="12"/>
      <c r="HC254" s="12"/>
      <c r="HD254" s="12"/>
      <c r="HE254" s="12"/>
      <c r="HF254" s="12"/>
      <c r="HG254" s="12"/>
      <c r="HH254" s="12"/>
      <c r="HI254" s="12"/>
      <c r="HJ254" s="12"/>
      <c r="HK254" s="12"/>
      <c r="HL254" s="12"/>
      <c r="HM254" s="12"/>
      <c r="HN254" s="12"/>
      <c r="HO254" s="12"/>
      <c r="HP254" s="12"/>
      <c r="HQ254" s="12"/>
      <c r="HR254" s="12"/>
      <c r="HS254" s="12"/>
      <c r="HT254" s="12"/>
      <c r="HU254" s="12"/>
      <c r="HV254" s="12"/>
      <c r="HW254" s="12"/>
      <c r="HX254" s="12"/>
      <c r="HY254" s="12"/>
      <c r="HZ254" s="12"/>
      <c r="IA254" s="12"/>
      <c r="IB254" s="12"/>
      <c r="IC254" s="12"/>
      <c r="ID254" s="12"/>
      <c r="IE254" s="12"/>
      <c r="IF254" s="12"/>
      <c r="IG254" s="12"/>
      <c r="IH254" s="12"/>
      <c r="II254" s="12"/>
      <c r="IJ254" s="12"/>
      <c r="IK254" s="12"/>
      <c r="IL254" s="12"/>
      <c r="IM254" s="12"/>
      <c r="IN254" s="12"/>
      <c r="IO254" s="12"/>
      <c r="IP254" s="12"/>
      <c r="IQ254" s="12"/>
      <c r="IR254" s="12"/>
      <c r="IS254" s="12"/>
      <c r="IT254" s="12"/>
      <c r="IU254" s="12"/>
      <c r="IV254" s="12"/>
      <c r="IW254" s="12"/>
      <c r="IX254" s="12"/>
      <c r="IY254" s="12"/>
      <c r="IZ254" s="12"/>
      <c r="JA254" s="12"/>
      <c r="JB254" s="12"/>
      <c r="JC254" s="12"/>
      <c r="JD254" s="12"/>
      <c r="JE254" s="12"/>
      <c r="JF254" s="12"/>
      <c r="JG254" s="12"/>
      <c r="JH254" s="12"/>
      <c r="JI254" s="12"/>
      <c r="JJ254" s="12"/>
      <c r="JK254" s="12"/>
      <c r="JL254" s="12"/>
      <c r="JM254" s="12"/>
      <c r="JN254" s="12"/>
      <c r="JO254" s="12"/>
      <c r="JP254" s="12"/>
      <c r="JQ254" s="12"/>
      <c r="JR254" s="12"/>
      <c r="JS254" s="12"/>
      <c r="JT254" s="12"/>
      <c r="JU254" s="12"/>
      <c r="JV254" s="12"/>
      <c r="JW254" s="12"/>
      <c r="JX254" s="12"/>
      <c r="JY254" s="12"/>
      <c r="JZ254" s="12"/>
      <c r="KA254" s="12"/>
      <c r="KB254" s="12"/>
      <c r="KC254" s="12"/>
      <c r="KD254" s="12"/>
      <c r="KE254" s="12"/>
      <c r="KF254" s="12"/>
      <c r="KG254" s="12"/>
      <c r="KH254" s="12"/>
      <c r="KI254" s="12"/>
      <c r="KJ254" s="12"/>
      <c r="KK254" s="12"/>
      <c r="KL254" s="12"/>
      <c r="KM254" s="12"/>
      <c r="KN254" s="12"/>
      <c r="KO254" s="12"/>
      <c r="KP254" s="12"/>
      <c r="KQ254" s="12"/>
      <c r="KR254" s="12"/>
      <c r="KS254" s="12"/>
      <c r="KT254" s="12"/>
      <c r="KU254" s="12"/>
      <c r="KV254" s="12"/>
      <c r="KW254" s="12"/>
      <c r="KX254" s="12"/>
      <c r="KY254" s="12"/>
      <c r="KZ254" s="12"/>
      <c r="LA254" s="12"/>
      <c r="LB254" s="12"/>
      <c r="LC254" s="12"/>
      <c r="LD254" s="12"/>
      <c r="LE254" s="12"/>
      <c r="LF254" s="12"/>
      <c r="LG254" s="12"/>
      <c r="LH254" s="12"/>
      <c r="LI254" s="12"/>
      <c r="LJ254" s="12"/>
      <c r="LK254" s="12"/>
      <c r="LL254" s="12"/>
      <c r="LM254" s="12"/>
      <c r="LN254" s="12"/>
      <c r="LO254" s="12"/>
      <c r="LP254" s="12"/>
      <c r="LQ254" s="12"/>
      <c r="LR254" s="12"/>
      <c r="LS254" s="12"/>
      <c r="LT254" s="12"/>
      <c r="LU254" s="12"/>
      <c r="LV254" s="12"/>
      <c r="LW254" s="12"/>
      <c r="LX254" s="12"/>
      <c r="LY254" s="12"/>
      <c r="LZ254" s="12"/>
      <c r="MA254" s="12"/>
      <c r="MB254" s="12"/>
      <c r="MC254" s="12"/>
      <c r="MD254" s="12"/>
      <c r="ME254" s="12"/>
      <c r="MF254" s="12"/>
      <c r="MG254" s="12"/>
      <c r="MH254" s="12"/>
      <c r="MI254" s="12"/>
      <c r="MJ254" s="12"/>
      <c r="MK254" s="12"/>
      <c r="ML254" s="12"/>
      <c r="MM254" s="12"/>
      <c r="MN254" s="12"/>
      <c r="MO254" s="12"/>
      <c r="MP254" s="12"/>
      <c r="MQ254" s="12"/>
      <c r="MR254" s="12"/>
      <c r="MS254" s="12"/>
      <c r="MT254" s="12"/>
      <c r="MU254" s="12"/>
      <c r="MV254" s="12"/>
      <c r="MW254" s="12"/>
      <c r="MX254" s="12"/>
      <c r="MY254" s="12"/>
      <c r="MZ254" s="12"/>
      <c r="NA254" s="12"/>
      <c r="NB254" s="12"/>
      <c r="NC254" s="12"/>
      <c r="ND254" s="12"/>
      <c r="NE254" s="12"/>
      <c r="NF254" s="12"/>
      <c r="NG254" s="12"/>
      <c r="NH254" s="12"/>
      <c r="NI254" s="12"/>
      <c r="NJ254" s="12"/>
      <c r="NK254" s="12"/>
      <c r="NL254" s="12"/>
      <c r="NM254" s="12"/>
      <c r="NN254" s="12"/>
      <c r="NO254" s="12"/>
      <c r="NP254" s="12"/>
      <c r="NQ254" s="12"/>
      <c r="NR254" s="12"/>
      <c r="NS254" s="12"/>
      <c r="NT254" s="12"/>
      <c r="NU254" s="12"/>
      <c r="NV254" s="12"/>
      <c r="NW254" s="12"/>
      <c r="NX254" s="12"/>
      <c r="NY254" s="12"/>
      <c r="NZ254" s="12"/>
      <c r="OA254" s="12"/>
      <c r="OB254" s="12"/>
      <c r="OC254" s="12"/>
      <c r="OD254" s="12"/>
      <c r="OE254" s="12"/>
      <c r="OF254" s="12"/>
      <c r="OG254" s="12"/>
      <c r="OH254" s="12"/>
      <c r="OI254" s="12"/>
      <c r="OJ254" s="12"/>
      <c r="OK254" s="12"/>
      <c r="OL254" s="12"/>
      <c r="OM254" s="12"/>
      <c r="ON254" s="12"/>
      <c r="OO254" s="12"/>
      <c r="OP254" s="12"/>
      <c r="OQ254" s="12"/>
      <c r="OR254" s="12"/>
      <c r="OS254" s="12"/>
      <c r="OT254" s="12"/>
      <c r="OU254" s="12"/>
      <c r="OV254" s="12"/>
      <c r="OW254" s="12"/>
      <c r="OX254" s="12"/>
      <c r="OY254" s="12"/>
      <c r="OZ254" s="12"/>
      <c r="PA254" s="12"/>
      <c r="PB254" s="12"/>
      <c r="PC254" s="12"/>
      <c r="PD254" s="12"/>
      <c r="PE254" s="12"/>
      <c r="PF254" s="12"/>
      <c r="PG254" s="12"/>
      <c r="PH254" s="12"/>
      <c r="PI254" s="12"/>
      <c r="PJ254" s="12"/>
      <c r="PK254" s="12"/>
      <c r="PL254" s="12"/>
      <c r="PM254" s="12"/>
      <c r="PN254" s="12"/>
      <c r="PO254" s="12"/>
      <c r="PP254" s="12"/>
      <c r="PQ254" s="12"/>
      <c r="PR254" s="12"/>
      <c r="PS254" s="12"/>
      <c r="PT254" s="12"/>
      <c r="PU254" s="12"/>
      <c r="PV254" s="12"/>
      <c r="PW254" s="12"/>
      <c r="PX254" s="12"/>
      <c r="PY254" s="12"/>
      <c r="PZ254" s="12"/>
      <c r="QA254" s="12"/>
      <c r="QB254" s="12"/>
      <c r="QC254" s="12"/>
      <c r="QD254" s="12"/>
      <c r="QE254" s="12"/>
      <c r="QF254" s="12"/>
      <c r="QG254" s="12"/>
      <c r="QH254" s="12"/>
      <c r="QI254" s="12"/>
      <c r="QJ254" s="12"/>
      <c r="QK254" s="12"/>
      <c r="QL254" s="12"/>
      <c r="QM254" s="12"/>
      <c r="QN254" s="12"/>
      <c r="QO254" s="12"/>
      <c r="QP254" s="12"/>
      <c r="QQ254" s="12"/>
      <c r="QR254" s="12"/>
      <c r="QS254" s="12"/>
      <c r="QT254" s="12"/>
      <c r="QU254" s="12"/>
      <c r="QV254" s="12"/>
      <c r="QW254" s="12"/>
      <c r="QX254" s="12"/>
      <c r="QY254" s="12"/>
      <c r="QZ254" s="12"/>
      <c r="RA254" s="12"/>
      <c r="RB254" s="12"/>
      <c r="RC254" s="12"/>
      <c r="RD254" s="12"/>
      <c r="RE254" s="12"/>
      <c r="RF254" s="12"/>
      <c r="RG254" s="12"/>
      <c r="RH254" s="12"/>
      <c r="RI254" s="12"/>
      <c r="RJ254" s="12"/>
      <c r="RK254" s="12"/>
      <c r="RL254" s="12"/>
      <c r="RM254" s="12"/>
      <c r="RN254" s="12"/>
      <c r="RO254" s="12"/>
      <c r="RP254" s="12"/>
      <c r="RQ254" s="12"/>
      <c r="RR254" s="12"/>
      <c r="RS254" s="12"/>
      <c r="RT254" s="12"/>
      <c r="RU254" s="12"/>
      <c r="RV254" s="12"/>
      <c r="RW254" s="12"/>
      <c r="RX254" s="12"/>
      <c r="RY254" s="12"/>
      <c r="RZ254" s="12"/>
      <c r="SA254" s="12"/>
      <c r="SB254" s="12"/>
      <c r="SC254" s="12"/>
      <c r="SD254" s="12"/>
      <c r="SE254" s="12"/>
      <c r="SF254" s="12"/>
      <c r="SG254" s="12"/>
      <c r="SH254" s="12"/>
      <c r="SI254" s="12"/>
      <c r="SJ254" s="12"/>
      <c r="SK254" s="12"/>
      <c r="SL254" s="12"/>
      <c r="SM254" s="12"/>
      <c r="SN254" s="12"/>
      <c r="SO254" s="12"/>
      <c r="SP254" s="12"/>
      <c r="SQ254" s="12"/>
      <c r="SR254" s="12"/>
      <c r="SS254" s="12"/>
      <c r="ST254" s="12"/>
      <c r="SU254" s="12"/>
      <c r="SV254" s="12"/>
      <c r="SW254" s="12"/>
      <c r="SX254" s="12"/>
      <c r="SY254" s="12"/>
      <c r="SZ254" s="12"/>
      <c r="TA254" s="12"/>
      <c r="TB254" s="12"/>
      <c r="TC254" s="12"/>
      <c r="TD254" s="12"/>
      <c r="TE254" s="12"/>
      <c r="TF254" s="12"/>
      <c r="TG254" s="12"/>
      <c r="TH254" s="12"/>
      <c r="TI254" s="12"/>
      <c r="TJ254" s="12"/>
      <c r="TK254" s="12"/>
      <c r="TL254" s="12"/>
      <c r="TM254" s="12"/>
      <c r="TN254" s="12"/>
      <c r="TO254" s="12"/>
      <c r="TP254" s="12"/>
      <c r="TQ254" s="12"/>
      <c r="TR254" s="12"/>
      <c r="TS254" s="12"/>
      <c r="TT254" s="12"/>
      <c r="TU254" s="12"/>
      <c r="TV254" s="12"/>
      <c r="TW254" s="12"/>
      <c r="TX254" s="12"/>
      <c r="TY254" s="12"/>
      <c r="TZ254" s="12"/>
      <c r="UA254" s="12"/>
      <c r="UB254" s="12"/>
      <c r="UC254" s="12"/>
      <c r="UD254" s="12"/>
      <c r="UE254" s="12"/>
      <c r="UF254" s="12"/>
      <c r="UG254" s="12"/>
      <c r="UH254" s="12"/>
      <c r="UI254" s="12"/>
      <c r="UJ254" s="12"/>
      <c r="UK254" s="12"/>
      <c r="UL254" s="12"/>
      <c r="UM254" s="12"/>
      <c r="UN254" s="12"/>
      <c r="UO254" s="12"/>
      <c r="UP254" s="12"/>
      <c r="UQ254" s="12"/>
      <c r="UR254" s="12"/>
      <c r="US254" s="12"/>
      <c r="UT254" s="12"/>
      <c r="UU254" s="12"/>
      <c r="UV254" s="12"/>
      <c r="UW254" s="12"/>
      <c r="UX254" s="12"/>
      <c r="UY254" s="12"/>
      <c r="UZ254" s="12"/>
      <c r="VA254" s="12"/>
      <c r="VB254" s="12"/>
      <c r="VC254" s="12"/>
      <c r="VD254" s="12"/>
      <c r="VE254" s="12"/>
      <c r="VF254" s="12"/>
      <c r="VG254" s="12"/>
      <c r="VH254" s="12"/>
      <c r="VI254" s="12"/>
      <c r="VJ254" s="12"/>
      <c r="VK254" s="12"/>
      <c r="VL254" s="12"/>
      <c r="VM254" s="12"/>
      <c r="VN254" s="12"/>
      <c r="VO254" s="12"/>
      <c r="VP254" s="12"/>
      <c r="VQ254" s="12"/>
      <c r="VR254" s="12"/>
      <c r="VS254" s="12"/>
      <c r="VT254" s="12"/>
      <c r="VU254" s="12"/>
      <c r="VV254" s="12"/>
      <c r="VW254" s="12"/>
      <c r="VX254" s="12"/>
      <c r="VY254" s="12"/>
      <c r="VZ254" s="12"/>
      <c r="WA254" s="12"/>
      <c r="WB254" s="12"/>
      <c r="WC254" s="12"/>
      <c r="WD254" s="12"/>
      <c r="WE254" s="12"/>
      <c r="WF254" s="12"/>
      <c r="WG254" s="12"/>
      <c r="WH254" s="12"/>
      <c r="WI254" s="12"/>
      <c r="WJ254" s="12"/>
      <c r="WK254" s="12"/>
      <c r="WL254" s="12"/>
      <c r="WM254" s="12"/>
      <c r="WN254" s="12"/>
      <c r="WO254" s="12"/>
      <c r="WP254" s="12"/>
      <c r="WQ254" s="12"/>
      <c r="WR254" s="12"/>
      <c r="WS254" s="12"/>
      <c r="WT254" s="12"/>
      <c r="WU254" s="12"/>
      <c r="WV254" s="12"/>
      <c r="WW254" s="12"/>
      <c r="WX254" s="12"/>
      <c r="WY254" s="12"/>
      <c r="WZ254" s="12"/>
      <c r="XA254" s="12"/>
      <c r="XB254" s="12"/>
      <c r="XC254" s="12"/>
      <c r="XD254" s="12"/>
      <c r="XE254" s="12"/>
      <c r="XF254" s="12"/>
      <c r="XG254" s="12"/>
      <c r="XH254" s="12"/>
      <c r="XI254" s="12"/>
      <c r="XJ254" s="12"/>
      <c r="XK254" s="12"/>
      <c r="XL254" s="12"/>
      <c r="XM254" s="12"/>
      <c r="XN254" s="12"/>
      <c r="XO254" s="12"/>
      <c r="XP254" s="12"/>
      <c r="XQ254" s="12"/>
      <c r="XR254" s="12"/>
      <c r="XS254" s="12"/>
      <c r="XT254" s="12"/>
      <c r="XU254" s="12"/>
      <c r="XV254" s="12"/>
      <c r="XW254" s="12"/>
      <c r="XX254" s="12"/>
      <c r="XY254" s="12"/>
      <c r="XZ254" s="12"/>
      <c r="YA254" s="12"/>
      <c r="YB254" s="12"/>
      <c r="YC254" s="12"/>
      <c r="YD254" s="12"/>
      <c r="YE254" s="12"/>
      <c r="YF254" s="12"/>
      <c r="YG254" s="12"/>
      <c r="YH254" s="12"/>
      <c r="YI254" s="12"/>
      <c r="YJ254" s="12"/>
      <c r="YK254" s="12"/>
      <c r="YL254" s="12"/>
      <c r="YM254" s="12"/>
      <c r="YN254" s="12"/>
      <c r="YO254" s="12"/>
      <c r="YP254" s="12"/>
      <c r="YQ254" s="12"/>
      <c r="YR254" s="12"/>
      <c r="YS254" s="12"/>
      <c r="YT254" s="12"/>
      <c r="YU254" s="12"/>
      <c r="YV254" s="12"/>
      <c r="YW254" s="12"/>
      <c r="YX254" s="12"/>
      <c r="YY254" s="12"/>
      <c r="YZ254" s="12"/>
      <c r="ZA254" s="12"/>
      <c r="ZB254" s="12"/>
      <c r="ZC254" s="12"/>
      <c r="ZD254" s="12"/>
      <c r="ZE254" s="12"/>
      <c r="ZF254" s="12"/>
      <c r="ZG254" s="12"/>
      <c r="ZH254" s="12"/>
      <c r="ZI254" s="12"/>
      <c r="ZJ254" s="12"/>
      <c r="ZK254" s="12"/>
      <c r="ZL254" s="12"/>
      <c r="ZM254" s="12"/>
      <c r="ZN254" s="12"/>
      <c r="ZO254" s="12"/>
      <c r="ZP254" s="12"/>
      <c r="ZQ254" s="12"/>
      <c r="ZR254" s="12"/>
      <c r="ZS254" s="12"/>
      <c r="ZT254" s="12"/>
      <c r="ZU254" s="12"/>
      <c r="ZV254" s="12"/>
      <c r="ZW254" s="12"/>
      <c r="ZX254" s="12"/>
      <c r="ZY254" s="12"/>
      <c r="ZZ254" s="12"/>
      <c r="AAA254" s="12"/>
      <c r="AAB254" s="12"/>
      <c r="AAC254" s="12"/>
      <c r="AAD254" s="12"/>
      <c r="AAE254" s="12"/>
      <c r="AAF254" s="12"/>
      <c r="AAG254" s="12"/>
      <c r="AAH254" s="12"/>
      <c r="AAI254" s="12"/>
      <c r="AAJ254" s="12"/>
      <c r="AAK254" s="12"/>
      <c r="AAL254" s="12"/>
      <c r="AAM254" s="12"/>
      <c r="AAN254" s="12"/>
      <c r="AAO254" s="12"/>
      <c r="AAP254" s="12"/>
      <c r="AAQ254" s="12"/>
      <c r="AAR254" s="12"/>
      <c r="AAS254" s="12"/>
      <c r="AAT254" s="12"/>
      <c r="AAU254" s="12"/>
      <c r="AAV254" s="12"/>
      <c r="AAW254" s="12"/>
      <c r="AAX254" s="12"/>
      <c r="AAY254" s="12"/>
      <c r="AAZ254" s="12"/>
      <c r="ABA254" s="12"/>
      <c r="ABB254" s="12"/>
      <c r="ABC254" s="12"/>
      <c r="ABD254" s="12"/>
      <c r="ABE254" s="12"/>
      <c r="ABF254" s="12"/>
      <c r="ABG254" s="12"/>
      <c r="ABH254" s="12"/>
      <c r="ABI254" s="12"/>
      <c r="ABJ254" s="12"/>
      <c r="ABK254" s="12"/>
      <c r="ABL254" s="12"/>
      <c r="ABM254" s="12"/>
      <c r="ABN254" s="12"/>
      <c r="ABO254" s="12"/>
      <c r="ABP254" s="12"/>
      <c r="ABQ254" s="12"/>
      <c r="ABR254" s="12"/>
      <c r="ABS254" s="12"/>
      <c r="ABT254" s="12"/>
      <c r="ABU254" s="12"/>
      <c r="ABV254" s="12"/>
      <c r="ABW254" s="12"/>
      <c r="ABX254" s="12"/>
      <c r="ABY254" s="12"/>
      <c r="ABZ254" s="12"/>
      <c r="ACA254" s="12"/>
      <c r="ACB254" s="12"/>
      <c r="ACC254" s="12"/>
      <c r="ACD254" s="12"/>
      <c r="ACE254" s="12"/>
      <c r="ACF254" s="12"/>
      <c r="ACG254" s="12"/>
      <c r="ACH254" s="12"/>
      <c r="ACI254" s="12"/>
      <c r="ACJ254" s="12"/>
      <c r="ACK254" s="12"/>
      <c r="ACL254" s="12"/>
      <c r="ACM254" s="12"/>
      <c r="ACN254" s="12"/>
      <c r="ACO254" s="12"/>
      <c r="ACP254" s="12"/>
      <c r="ACQ254" s="12"/>
      <c r="ACR254" s="12"/>
      <c r="ACS254" s="12"/>
      <c r="ACT254" s="12"/>
      <c r="ACU254" s="12"/>
      <c r="ACV254" s="12"/>
      <c r="ACW254" s="12"/>
      <c r="ACX254" s="12"/>
      <c r="ACY254" s="12"/>
      <c r="ACZ254" s="12"/>
      <c r="ADA254" s="12"/>
      <c r="ADB254" s="12"/>
      <c r="ADC254" s="12"/>
      <c r="ADD254" s="12"/>
      <c r="ADE254" s="12"/>
      <c r="ADF254" s="12"/>
      <c r="ADG254" s="12"/>
      <c r="ADH254" s="12"/>
      <c r="ADI254" s="12"/>
      <c r="ADJ254" s="12"/>
      <c r="ADK254" s="12"/>
      <c r="ADL254" s="12"/>
      <c r="ADM254" s="12"/>
      <c r="ADN254" s="12"/>
      <c r="ADO254" s="12"/>
      <c r="ADP254" s="12"/>
      <c r="ADQ254" s="12"/>
      <c r="ADR254" s="12"/>
      <c r="ADS254" s="12"/>
      <c r="ADT254" s="12"/>
      <c r="ADU254" s="12"/>
      <c r="ADV254" s="12"/>
      <c r="ADW254" s="12"/>
      <c r="ADX254" s="12"/>
      <c r="ADY254" s="12"/>
      <c r="ADZ254" s="12"/>
      <c r="AEA254" s="12"/>
      <c r="AEB254" s="12"/>
      <c r="AEC254" s="12"/>
      <c r="AED254" s="12"/>
      <c r="AEE254" s="12"/>
      <c r="AEF254" s="12"/>
      <c r="AEG254" s="12"/>
      <c r="AEH254" s="12"/>
      <c r="AEI254" s="12"/>
      <c r="AEJ254" s="12"/>
      <c r="AEK254" s="12"/>
      <c r="AEL254" s="12"/>
      <c r="AEM254" s="12"/>
      <c r="AEN254" s="12"/>
      <c r="AEO254" s="12"/>
      <c r="AEP254" s="12"/>
      <c r="AEQ254" s="12"/>
      <c r="AER254" s="12"/>
      <c r="AES254" s="12"/>
      <c r="AET254" s="12"/>
      <c r="AEU254" s="12"/>
      <c r="AEV254" s="12"/>
      <c r="AEW254" s="12"/>
      <c r="AEX254" s="12"/>
      <c r="AEY254" s="12"/>
      <c r="AEZ254" s="12"/>
      <c r="AFA254" s="12"/>
      <c r="AFB254" s="12"/>
      <c r="AFC254" s="12"/>
      <c r="AFD254" s="12"/>
      <c r="AFE254" s="12"/>
      <c r="AFF254" s="12"/>
      <c r="AFG254" s="12"/>
      <c r="AFH254" s="12"/>
      <c r="AFI254" s="12"/>
      <c r="AFJ254" s="12"/>
      <c r="AFK254" s="12"/>
      <c r="AFL254" s="12"/>
      <c r="AFM254" s="12"/>
      <c r="AFN254" s="12"/>
      <c r="AFO254" s="12"/>
      <c r="AFP254" s="12"/>
      <c r="AFQ254" s="12"/>
      <c r="AFR254" s="12"/>
      <c r="AFS254" s="12"/>
      <c r="AFT254" s="12"/>
      <c r="AFU254" s="12"/>
      <c r="AFV254" s="12"/>
      <c r="AFW254" s="12"/>
      <c r="AFX254" s="12"/>
      <c r="AFY254" s="12"/>
      <c r="AFZ254" s="12"/>
      <c r="AGA254" s="12"/>
      <c r="AGB254" s="12"/>
      <c r="AGC254" s="12"/>
      <c r="AGD254" s="12"/>
      <c r="AGE254" s="12"/>
      <c r="AGF254" s="12"/>
      <c r="AGG254" s="12"/>
      <c r="AGH254" s="12"/>
      <c r="AGI254" s="12"/>
      <c r="AGJ254" s="12"/>
      <c r="AGK254" s="12"/>
      <c r="AGL254" s="12"/>
      <c r="AGM254" s="12"/>
      <c r="AGN254" s="12"/>
      <c r="AGO254" s="12"/>
      <c r="AGP254" s="12"/>
      <c r="AGQ254" s="12"/>
      <c r="AGR254" s="12"/>
      <c r="AGS254" s="12"/>
      <c r="AGT254" s="12"/>
      <c r="AGU254" s="12"/>
      <c r="AGV254" s="12"/>
      <c r="AGW254" s="12"/>
      <c r="AGX254" s="12"/>
      <c r="AGY254" s="12"/>
      <c r="AGZ254" s="12"/>
      <c r="AHA254" s="12"/>
      <c r="AHB254" s="12"/>
      <c r="AHC254" s="12"/>
      <c r="AHD254" s="12"/>
      <c r="AHE254" s="12"/>
      <c r="AHF254" s="12"/>
      <c r="AHG254" s="12"/>
      <c r="AHH254" s="12"/>
      <c r="AHI254" s="12"/>
      <c r="AHJ254" s="12"/>
      <c r="AHK254" s="12"/>
      <c r="AHL254" s="12"/>
      <c r="AHM254" s="12"/>
      <c r="AHN254" s="12"/>
      <c r="AHO254" s="12"/>
      <c r="AHP254" s="12"/>
      <c r="AHQ254" s="12"/>
      <c r="AHR254" s="12"/>
      <c r="AHS254" s="12"/>
      <c r="AHT254" s="12"/>
      <c r="AHU254" s="12"/>
      <c r="AHV254" s="12"/>
      <c r="AHW254" s="12"/>
      <c r="AHX254" s="12"/>
      <c r="AHY254" s="12"/>
      <c r="AHZ254" s="12"/>
      <c r="AIA254" s="12"/>
      <c r="AIB254" s="12"/>
      <c r="AIC254" s="12"/>
      <c r="AID254" s="12"/>
      <c r="AIE254" s="12"/>
      <c r="AIF254" s="12"/>
      <c r="AIG254" s="12"/>
      <c r="AIH254" s="12"/>
      <c r="AII254" s="12"/>
      <c r="AIJ254" s="12"/>
      <c r="AIK254" s="12"/>
      <c r="AIL254" s="12"/>
      <c r="AIM254" s="12"/>
      <c r="AIN254" s="12"/>
      <c r="AIO254" s="12"/>
      <c r="AIP254" s="12"/>
      <c r="AIQ254" s="12"/>
      <c r="AIR254" s="12"/>
      <c r="AIS254" s="12"/>
      <c r="AIT254" s="12"/>
      <c r="AIU254" s="12"/>
      <c r="AIV254" s="12"/>
      <c r="AIW254" s="12"/>
      <c r="AIX254" s="12"/>
      <c r="AIY254" s="12"/>
      <c r="AIZ254" s="12"/>
      <c r="AJA254" s="12"/>
      <c r="AJB254" s="12"/>
      <c r="AJC254" s="12"/>
      <c r="AJD254" s="12"/>
      <c r="AJE254" s="12"/>
      <c r="AJF254" s="12"/>
      <c r="AJG254" s="12"/>
      <c r="AJH254" s="12"/>
      <c r="AJI254" s="12"/>
      <c r="AJJ254" s="12"/>
      <c r="AJK254" s="12"/>
      <c r="AJL254" s="12"/>
      <c r="AJM254" s="12"/>
      <c r="AJN254" s="12"/>
      <c r="AJO254" s="12"/>
      <c r="AJP254" s="12"/>
      <c r="AJQ254" s="12"/>
      <c r="AJR254" s="12"/>
      <c r="AJS254" s="12"/>
      <c r="AJT254" s="12"/>
      <c r="AJU254" s="12"/>
      <c r="AJV254" s="12"/>
      <c r="AJW254" s="12"/>
      <c r="AJX254" s="12"/>
      <c r="AJY254" s="12"/>
      <c r="AJZ254" s="12"/>
      <c r="AKA254" s="12"/>
      <c r="AKB254" s="12"/>
      <c r="AKC254" s="12"/>
      <c r="AKD254" s="12"/>
      <c r="AKE254" s="12"/>
      <c r="AKF254" s="12"/>
      <c r="AKG254" s="12"/>
      <c r="AKH254" s="12"/>
      <c r="AKI254" s="12"/>
      <c r="AKJ254" s="12"/>
      <c r="AKK254" s="12"/>
      <c r="AKL254" s="12"/>
      <c r="AKM254" s="12"/>
      <c r="AKN254" s="12"/>
      <c r="AKO254" s="12"/>
      <c r="AKP254" s="12"/>
      <c r="AKQ254" s="12"/>
      <c r="AKR254" s="12"/>
      <c r="AKS254" s="12"/>
      <c r="AKT254" s="12"/>
      <c r="AKU254" s="12"/>
      <c r="AKV254" s="12"/>
      <c r="AKW254" s="12"/>
      <c r="AKX254" s="12"/>
      <c r="AKY254" s="12"/>
      <c r="AKZ254" s="12"/>
      <c r="ALA254" s="12"/>
      <c r="ALB254" s="12"/>
      <c r="ALC254" s="12"/>
      <c r="ALD254" s="12"/>
      <c r="ALE254" s="12"/>
      <c r="ALF254" s="12"/>
      <c r="ALG254" s="12"/>
      <c r="ALH254" s="12"/>
      <c r="ALI254" s="12"/>
      <c r="ALJ254" s="12"/>
      <c r="ALK254" s="12"/>
      <c r="ALL254" s="12"/>
      <c r="ALM254" s="12"/>
      <c r="ALN254" s="12"/>
      <c r="ALO254" s="12"/>
      <c r="ALP254" s="12"/>
      <c r="ALQ254" s="12"/>
      <c r="ALR254" s="12"/>
      <c r="ALS254" s="12"/>
      <c r="ALT254" s="12"/>
      <c r="ALU254" s="12"/>
      <c r="ALV254" s="12"/>
      <c r="ALW254" s="12"/>
      <c r="ALX254" s="12"/>
      <c r="ALY254" s="12"/>
      <c r="ALZ254" s="12"/>
      <c r="AMA254" s="12"/>
      <c r="AMB254" s="12"/>
      <c r="AMC254" s="12"/>
      <c r="AMD254" s="12"/>
      <c r="AME254" s="12"/>
      <c r="AMF254" s="12"/>
      <c r="AMG254" s="12"/>
      <c r="AMH254" s="12"/>
      <c r="AMI254" s="12"/>
    </row>
    <row r="255" spans="1:1023" s="13" customFormat="1" x14ac:dyDescent="0.2">
      <c r="A255" s="12"/>
      <c r="B255" s="93"/>
      <c r="C255" s="79"/>
      <c r="D255" s="100"/>
      <c r="E255" s="171"/>
      <c r="F255" s="37"/>
      <c r="G255" s="205"/>
      <c r="H255" s="37"/>
      <c r="I255" s="279"/>
      <c r="J255" s="6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c r="AH255" s="12"/>
      <c r="AI255" s="12"/>
      <c r="AJ255" s="12"/>
      <c r="AK255" s="12"/>
      <c r="AL255" s="12"/>
      <c r="AM255" s="12"/>
      <c r="AN255" s="12"/>
      <c r="AO255" s="12"/>
      <c r="AP255" s="12"/>
      <c r="AQ255" s="12"/>
      <c r="AR255" s="12"/>
      <c r="AS255" s="12"/>
      <c r="AT255" s="12"/>
      <c r="AU255" s="12"/>
      <c r="AV255" s="12"/>
      <c r="AW255" s="12"/>
      <c r="AX255" s="12"/>
      <c r="AY255" s="12"/>
      <c r="AZ255" s="12"/>
      <c r="BA255" s="12"/>
      <c r="BB255" s="12"/>
      <c r="BC255" s="12"/>
      <c r="BD255" s="12"/>
      <c r="BE255" s="12"/>
      <c r="BF255" s="12"/>
      <c r="BG255" s="12"/>
      <c r="BH255" s="12"/>
      <c r="BI255" s="12"/>
      <c r="BJ255" s="12"/>
      <c r="BK255" s="12"/>
      <c r="BL255" s="12"/>
      <c r="BM255" s="12"/>
      <c r="BN255" s="12"/>
      <c r="BO255" s="12"/>
      <c r="BP255" s="12"/>
      <c r="BQ255" s="12"/>
      <c r="BR255" s="12"/>
      <c r="BS255" s="12"/>
      <c r="BT255" s="12"/>
      <c r="BU255" s="12"/>
      <c r="BV255" s="12"/>
      <c r="BW255" s="12"/>
      <c r="BX255" s="12"/>
      <c r="BY255" s="12"/>
      <c r="BZ255" s="12"/>
      <c r="CA255" s="12"/>
      <c r="CB255" s="12"/>
      <c r="CC255" s="12"/>
      <c r="CD255" s="12"/>
      <c r="CE255" s="12"/>
      <c r="CF255" s="12"/>
      <c r="CG255" s="12"/>
      <c r="CH255" s="12"/>
      <c r="CI255" s="12"/>
      <c r="CJ255" s="12"/>
      <c r="CK255" s="12"/>
      <c r="CL255" s="12"/>
      <c r="CM255" s="12"/>
      <c r="CN255" s="12"/>
      <c r="CO255" s="12"/>
      <c r="CP255" s="12"/>
      <c r="CQ255" s="12"/>
      <c r="CR255" s="12"/>
      <c r="CS255" s="12"/>
      <c r="CT255" s="12"/>
      <c r="CU255" s="12"/>
      <c r="CV255" s="12"/>
      <c r="CW255" s="12"/>
      <c r="CX255" s="12"/>
      <c r="CY255" s="12"/>
      <c r="CZ255" s="12"/>
      <c r="DA255" s="12"/>
      <c r="DB255" s="12"/>
      <c r="DC255" s="12"/>
      <c r="DD255" s="12"/>
      <c r="DE255" s="12"/>
      <c r="DF255" s="12"/>
      <c r="DG255" s="12"/>
      <c r="DH255" s="12"/>
      <c r="DI255" s="12"/>
      <c r="DJ255" s="12"/>
      <c r="DK255" s="12"/>
      <c r="DL255" s="12"/>
      <c r="DM255" s="12"/>
      <c r="DN255" s="12"/>
      <c r="DO255" s="12"/>
      <c r="DP255" s="12"/>
      <c r="DQ255" s="12"/>
      <c r="DR255" s="12"/>
      <c r="DS255" s="12"/>
      <c r="DT255" s="12"/>
      <c r="DU255" s="12"/>
      <c r="DV255" s="12"/>
      <c r="DW255" s="12"/>
      <c r="DX255" s="12"/>
      <c r="DY255" s="12"/>
      <c r="DZ255" s="12"/>
      <c r="EA255" s="12"/>
      <c r="EB255" s="12"/>
      <c r="EC255" s="12"/>
      <c r="ED255" s="12"/>
      <c r="EE255" s="12"/>
      <c r="EF255" s="12"/>
      <c r="EG255" s="12"/>
      <c r="EH255" s="12"/>
      <c r="EI255" s="12"/>
      <c r="EJ255" s="12"/>
      <c r="EK255" s="12"/>
      <c r="EL255" s="12"/>
      <c r="EM255" s="12"/>
      <c r="EN255" s="12"/>
      <c r="EO255" s="12"/>
      <c r="EP255" s="12"/>
      <c r="EQ255" s="12"/>
      <c r="ER255" s="12"/>
      <c r="ES255" s="12"/>
      <c r="ET255" s="12"/>
      <c r="EU255" s="12"/>
      <c r="EV255" s="12"/>
      <c r="EW255" s="12"/>
      <c r="EX255" s="12"/>
      <c r="EY255" s="12"/>
      <c r="EZ255" s="12"/>
      <c r="FA255" s="12"/>
      <c r="FB255" s="12"/>
      <c r="FC255" s="12"/>
      <c r="FD255" s="12"/>
      <c r="FE255" s="12"/>
      <c r="FF255" s="12"/>
      <c r="FG255" s="12"/>
      <c r="FH255" s="12"/>
      <c r="FI255" s="12"/>
      <c r="FJ255" s="12"/>
      <c r="FK255" s="12"/>
      <c r="FL255" s="12"/>
      <c r="FM255" s="12"/>
      <c r="FN255" s="12"/>
      <c r="FO255" s="12"/>
      <c r="FP255" s="12"/>
      <c r="FQ255" s="12"/>
      <c r="FR255" s="12"/>
      <c r="FS255" s="12"/>
      <c r="FT255" s="12"/>
      <c r="FU255" s="12"/>
      <c r="FV255" s="12"/>
      <c r="FW255" s="12"/>
      <c r="FX255" s="12"/>
      <c r="FY255" s="12"/>
      <c r="FZ255" s="12"/>
      <c r="GA255" s="12"/>
      <c r="GB255" s="12"/>
      <c r="GC255" s="12"/>
      <c r="GD255" s="12"/>
      <c r="GE255" s="12"/>
      <c r="GF255" s="12"/>
      <c r="GG255" s="12"/>
      <c r="GH255" s="12"/>
      <c r="GI255" s="12"/>
      <c r="GJ255" s="12"/>
      <c r="GK255" s="12"/>
      <c r="GL255" s="12"/>
      <c r="GM255" s="12"/>
      <c r="GN255" s="12"/>
      <c r="GO255" s="12"/>
      <c r="GP255" s="12"/>
      <c r="GQ255" s="12"/>
      <c r="GR255" s="12"/>
      <c r="GS255" s="12"/>
      <c r="GT255" s="12"/>
      <c r="GU255" s="12"/>
      <c r="GV255" s="12"/>
      <c r="GW255" s="12"/>
      <c r="GX255" s="12"/>
      <c r="GY255" s="12"/>
      <c r="GZ255" s="12"/>
      <c r="HA255" s="12"/>
      <c r="HB255" s="12"/>
      <c r="HC255" s="12"/>
      <c r="HD255" s="12"/>
      <c r="HE255" s="12"/>
      <c r="HF255" s="12"/>
      <c r="HG255" s="12"/>
      <c r="HH255" s="12"/>
      <c r="HI255" s="12"/>
      <c r="HJ255" s="12"/>
      <c r="HK255" s="12"/>
      <c r="HL255" s="12"/>
      <c r="HM255" s="12"/>
      <c r="HN255" s="12"/>
      <c r="HO255" s="12"/>
      <c r="HP255" s="12"/>
      <c r="HQ255" s="12"/>
      <c r="HR255" s="12"/>
      <c r="HS255" s="12"/>
      <c r="HT255" s="12"/>
      <c r="HU255" s="12"/>
      <c r="HV255" s="12"/>
      <c r="HW255" s="12"/>
      <c r="HX255" s="12"/>
      <c r="HY255" s="12"/>
      <c r="HZ255" s="12"/>
      <c r="IA255" s="12"/>
      <c r="IB255" s="12"/>
      <c r="IC255" s="12"/>
      <c r="ID255" s="12"/>
      <c r="IE255" s="12"/>
      <c r="IF255" s="12"/>
      <c r="IG255" s="12"/>
      <c r="IH255" s="12"/>
      <c r="II255" s="12"/>
      <c r="IJ255" s="12"/>
      <c r="IK255" s="12"/>
      <c r="IL255" s="12"/>
      <c r="IM255" s="12"/>
      <c r="IN255" s="12"/>
      <c r="IO255" s="12"/>
      <c r="IP255" s="12"/>
      <c r="IQ255" s="12"/>
      <c r="IR255" s="12"/>
      <c r="IS255" s="12"/>
      <c r="IT255" s="12"/>
      <c r="IU255" s="12"/>
      <c r="IV255" s="12"/>
      <c r="IW255" s="12"/>
      <c r="IX255" s="12"/>
      <c r="IY255" s="12"/>
      <c r="IZ255" s="12"/>
      <c r="JA255" s="12"/>
      <c r="JB255" s="12"/>
      <c r="JC255" s="12"/>
      <c r="JD255" s="12"/>
      <c r="JE255" s="12"/>
      <c r="JF255" s="12"/>
      <c r="JG255" s="12"/>
      <c r="JH255" s="12"/>
      <c r="JI255" s="12"/>
      <c r="JJ255" s="12"/>
      <c r="JK255" s="12"/>
      <c r="JL255" s="12"/>
      <c r="JM255" s="12"/>
      <c r="JN255" s="12"/>
      <c r="JO255" s="12"/>
      <c r="JP255" s="12"/>
      <c r="JQ255" s="12"/>
      <c r="JR255" s="12"/>
      <c r="JS255" s="12"/>
      <c r="JT255" s="12"/>
      <c r="JU255" s="12"/>
      <c r="JV255" s="12"/>
      <c r="JW255" s="12"/>
      <c r="JX255" s="12"/>
      <c r="JY255" s="12"/>
      <c r="JZ255" s="12"/>
      <c r="KA255" s="12"/>
      <c r="KB255" s="12"/>
      <c r="KC255" s="12"/>
      <c r="KD255" s="12"/>
      <c r="KE255" s="12"/>
      <c r="KF255" s="12"/>
      <c r="KG255" s="12"/>
      <c r="KH255" s="12"/>
      <c r="KI255" s="12"/>
      <c r="KJ255" s="12"/>
      <c r="KK255" s="12"/>
      <c r="KL255" s="12"/>
      <c r="KM255" s="12"/>
      <c r="KN255" s="12"/>
      <c r="KO255" s="12"/>
      <c r="KP255" s="12"/>
      <c r="KQ255" s="12"/>
      <c r="KR255" s="12"/>
      <c r="KS255" s="12"/>
      <c r="KT255" s="12"/>
      <c r="KU255" s="12"/>
      <c r="KV255" s="12"/>
      <c r="KW255" s="12"/>
      <c r="KX255" s="12"/>
      <c r="KY255" s="12"/>
      <c r="KZ255" s="12"/>
      <c r="LA255" s="12"/>
      <c r="LB255" s="12"/>
      <c r="LC255" s="12"/>
      <c r="LD255" s="12"/>
      <c r="LE255" s="12"/>
      <c r="LF255" s="12"/>
      <c r="LG255" s="12"/>
      <c r="LH255" s="12"/>
      <c r="LI255" s="12"/>
      <c r="LJ255" s="12"/>
      <c r="LK255" s="12"/>
      <c r="LL255" s="12"/>
      <c r="LM255" s="12"/>
      <c r="LN255" s="12"/>
      <c r="LO255" s="12"/>
      <c r="LP255" s="12"/>
      <c r="LQ255" s="12"/>
      <c r="LR255" s="12"/>
      <c r="LS255" s="12"/>
      <c r="LT255" s="12"/>
      <c r="LU255" s="12"/>
      <c r="LV255" s="12"/>
      <c r="LW255" s="12"/>
      <c r="LX255" s="12"/>
      <c r="LY255" s="12"/>
      <c r="LZ255" s="12"/>
      <c r="MA255" s="12"/>
      <c r="MB255" s="12"/>
      <c r="MC255" s="12"/>
      <c r="MD255" s="12"/>
      <c r="ME255" s="12"/>
      <c r="MF255" s="12"/>
      <c r="MG255" s="12"/>
      <c r="MH255" s="12"/>
      <c r="MI255" s="12"/>
      <c r="MJ255" s="12"/>
      <c r="MK255" s="12"/>
      <c r="ML255" s="12"/>
      <c r="MM255" s="12"/>
      <c r="MN255" s="12"/>
      <c r="MO255" s="12"/>
      <c r="MP255" s="12"/>
      <c r="MQ255" s="12"/>
      <c r="MR255" s="12"/>
      <c r="MS255" s="12"/>
      <c r="MT255" s="12"/>
      <c r="MU255" s="12"/>
      <c r="MV255" s="12"/>
      <c r="MW255" s="12"/>
      <c r="MX255" s="12"/>
      <c r="MY255" s="12"/>
      <c r="MZ255" s="12"/>
      <c r="NA255" s="12"/>
      <c r="NB255" s="12"/>
      <c r="NC255" s="12"/>
      <c r="ND255" s="12"/>
      <c r="NE255" s="12"/>
      <c r="NF255" s="12"/>
      <c r="NG255" s="12"/>
      <c r="NH255" s="12"/>
      <c r="NI255" s="12"/>
      <c r="NJ255" s="12"/>
      <c r="NK255" s="12"/>
      <c r="NL255" s="12"/>
      <c r="NM255" s="12"/>
      <c r="NN255" s="12"/>
      <c r="NO255" s="12"/>
      <c r="NP255" s="12"/>
      <c r="NQ255" s="12"/>
      <c r="NR255" s="12"/>
      <c r="NS255" s="12"/>
      <c r="NT255" s="12"/>
      <c r="NU255" s="12"/>
      <c r="NV255" s="12"/>
      <c r="NW255" s="12"/>
      <c r="NX255" s="12"/>
      <c r="NY255" s="12"/>
      <c r="NZ255" s="12"/>
      <c r="OA255" s="12"/>
      <c r="OB255" s="12"/>
      <c r="OC255" s="12"/>
      <c r="OD255" s="12"/>
      <c r="OE255" s="12"/>
      <c r="OF255" s="12"/>
      <c r="OG255" s="12"/>
      <c r="OH255" s="12"/>
      <c r="OI255" s="12"/>
      <c r="OJ255" s="12"/>
      <c r="OK255" s="12"/>
      <c r="OL255" s="12"/>
      <c r="OM255" s="12"/>
      <c r="ON255" s="12"/>
      <c r="OO255" s="12"/>
      <c r="OP255" s="12"/>
      <c r="OQ255" s="12"/>
      <c r="OR255" s="12"/>
      <c r="OS255" s="12"/>
      <c r="OT255" s="12"/>
      <c r="OU255" s="12"/>
      <c r="OV255" s="12"/>
      <c r="OW255" s="12"/>
      <c r="OX255" s="12"/>
      <c r="OY255" s="12"/>
      <c r="OZ255" s="12"/>
      <c r="PA255" s="12"/>
      <c r="PB255" s="12"/>
      <c r="PC255" s="12"/>
      <c r="PD255" s="12"/>
      <c r="PE255" s="12"/>
      <c r="PF255" s="12"/>
      <c r="PG255" s="12"/>
      <c r="PH255" s="12"/>
      <c r="PI255" s="12"/>
      <c r="PJ255" s="12"/>
      <c r="PK255" s="12"/>
      <c r="PL255" s="12"/>
      <c r="PM255" s="12"/>
      <c r="PN255" s="12"/>
      <c r="PO255" s="12"/>
      <c r="PP255" s="12"/>
      <c r="PQ255" s="12"/>
      <c r="PR255" s="12"/>
      <c r="PS255" s="12"/>
      <c r="PT255" s="12"/>
      <c r="PU255" s="12"/>
      <c r="PV255" s="12"/>
      <c r="PW255" s="12"/>
      <c r="PX255" s="12"/>
      <c r="PY255" s="12"/>
      <c r="PZ255" s="12"/>
      <c r="QA255" s="12"/>
      <c r="QB255" s="12"/>
      <c r="QC255" s="12"/>
      <c r="QD255" s="12"/>
      <c r="QE255" s="12"/>
      <c r="QF255" s="12"/>
      <c r="QG255" s="12"/>
      <c r="QH255" s="12"/>
      <c r="QI255" s="12"/>
      <c r="QJ255" s="12"/>
      <c r="QK255" s="12"/>
      <c r="QL255" s="12"/>
      <c r="QM255" s="12"/>
      <c r="QN255" s="12"/>
      <c r="QO255" s="12"/>
      <c r="QP255" s="12"/>
      <c r="QQ255" s="12"/>
      <c r="QR255" s="12"/>
      <c r="QS255" s="12"/>
      <c r="QT255" s="12"/>
      <c r="QU255" s="12"/>
      <c r="QV255" s="12"/>
      <c r="QW255" s="12"/>
      <c r="QX255" s="12"/>
      <c r="QY255" s="12"/>
      <c r="QZ255" s="12"/>
      <c r="RA255" s="12"/>
      <c r="RB255" s="12"/>
      <c r="RC255" s="12"/>
      <c r="RD255" s="12"/>
      <c r="RE255" s="12"/>
      <c r="RF255" s="12"/>
      <c r="RG255" s="12"/>
      <c r="RH255" s="12"/>
      <c r="RI255" s="12"/>
      <c r="RJ255" s="12"/>
      <c r="RK255" s="12"/>
      <c r="RL255" s="12"/>
      <c r="RM255" s="12"/>
      <c r="RN255" s="12"/>
      <c r="RO255" s="12"/>
      <c r="RP255" s="12"/>
      <c r="RQ255" s="12"/>
      <c r="RR255" s="12"/>
      <c r="RS255" s="12"/>
      <c r="RT255" s="12"/>
      <c r="RU255" s="12"/>
      <c r="RV255" s="12"/>
      <c r="RW255" s="12"/>
      <c r="RX255" s="12"/>
      <c r="RY255" s="12"/>
      <c r="RZ255" s="12"/>
      <c r="SA255" s="12"/>
      <c r="SB255" s="12"/>
      <c r="SC255" s="12"/>
      <c r="SD255" s="12"/>
      <c r="SE255" s="12"/>
      <c r="SF255" s="12"/>
      <c r="SG255" s="12"/>
      <c r="SH255" s="12"/>
      <c r="SI255" s="12"/>
      <c r="SJ255" s="12"/>
      <c r="SK255" s="12"/>
      <c r="SL255" s="12"/>
      <c r="SM255" s="12"/>
      <c r="SN255" s="12"/>
      <c r="SO255" s="12"/>
      <c r="SP255" s="12"/>
      <c r="SQ255" s="12"/>
      <c r="SR255" s="12"/>
      <c r="SS255" s="12"/>
      <c r="ST255" s="12"/>
      <c r="SU255" s="12"/>
      <c r="SV255" s="12"/>
      <c r="SW255" s="12"/>
      <c r="SX255" s="12"/>
      <c r="SY255" s="12"/>
      <c r="SZ255" s="12"/>
      <c r="TA255" s="12"/>
      <c r="TB255" s="12"/>
      <c r="TC255" s="12"/>
      <c r="TD255" s="12"/>
      <c r="TE255" s="12"/>
      <c r="TF255" s="12"/>
      <c r="TG255" s="12"/>
      <c r="TH255" s="12"/>
      <c r="TI255" s="12"/>
      <c r="TJ255" s="12"/>
      <c r="TK255" s="12"/>
      <c r="TL255" s="12"/>
      <c r="TM255" s="12"/>
      <c r="TN255" s="12"/>
      <c r="TO255" s="12"/>
      <c r="TP255" s="12"/>
      <c r="TQ255" s="12"/>
      <c r="TR255" s="12"/>
      <c r="TS255" s="12"/>
      <c r="TT255" s="12"/>
      <c r="TU255" s="12"/>
      <c r="TV255" s="12"/>
      <c r="TW255" s="12"/>
      <c r="TX255" s="12"/>
      <c r="TY255" s="12"/>
      <c r="TZ255" s="12"/>
      <c r="UA255" s="12"/>
      <c r="UB255" s="12"/>
      <c r="UC255" s="12"/>
      <c r="UD255" s="12"/>
      <c r="UE255" s="12"/>
      <c r="UF255" s="12"/>
      <c r="UG255" s="12"/>
      <c r="UH255" s="12"/>
      <c r="UI255" s="12"/>
      <c r="UJ255" s="12"/>
      <c r="UK255" s="12"/>
      <c r="UL255" s="12"/>
      <c r="UM255" s="12"/>
      <c r="UN255" s="12"/>
      <c r="UO255" s="12"/>
      <c r="UP255" s="12"/>
      <c r="UQ255" s="12"/>
      <c r="UR255" s="12"/>
      <c r="US255" s="12"/>
      <c r="UT255" s="12"/>
      <c r="UU255" s="12"/>
      <c r="UV255" s="12"/>
      <c r="UW255" s="12"/>
      <c r="UX255" s="12"/>
      <c r="UY255" s="12"/>
      <c r="UZ255" s="12"/>
      <c r="VA255" s="12"/>
      <c r="VB255" s="12"/>
      <c r="VC255" s="12"/>
      <c r="VD255" s="12"/>
      <c r="VE255" s="12"/>
      <c r="VF255" s="12"/>
      <c r="VG255" s="12"/>
      <c r="VH255" s="12"/>
      <c r="VI255" s="12"/>
      <c r="VJ255" s="12"/>
      <c r="VK255" s="12"/>
      <c r="VL255" s="12"/>
      <c r="VM255" s="12"/>
      <c r="VN255" s="12"/>
      <c r="VO255" s="12"/>
      <c r="VP255" s="12"/>
      <c r="VQ255" s="12"/>
      <c r="VR255" s="12"/>
      <c r="VS255" s="12"/>
      <c r="VT255" s="12"/>
      <c r="VU255" s="12"/>
      <c r="VV255" s="12"/>
      <c r="VW255" s="12"/>
      <c r="VX255" s="12"/>
      <c r="VY255" s="12"/>
      <c r="VZ255" s="12"/>
      <c r="WA255" s="12"/>
      <c r="WB255" s="12"/>
      <c r="WC255" s="12"/>
      <c r="WD255" s="12"/>
      <c r="WE255" s="12"/>
      <c r="WF255" s="12"/>
      <c r="WG255" s="12"/>
      <c r="WH255" s="12"/>
      <c r="WI255" s="12"/>
      <c r="WJ255" s="12"/>
      <c r="WK255" s="12"/>
      <c r="WL255" s="12"/>
      <c r="WM255" s="12"/>
      <c r="WN255" s="12"/>
      <c r="WO255" s="12"/>
      <c r="WP255" s="12"/>
      <c r="WQ255" s="12"/>
      <c r="WR255" s="12"/>
      <c r="WS255" s="12"/>
      <c r="WT255" s="12"/>
      <c r="WU255" s="12"/>
      <c r="WV255" s="12"/>
      <c r="WW255" s="12"/>
      <c r="WX255" s="12"/>
      <c r="WY255" s="12"/>
      <c r="WZ255" s="12"/>
      <c r="XA255" s="12"/>
      <c r="XB255" s="12"/>
      <c r="XC255" s="12"/>
      <c r="XD255" s="12"/>
      <c r="XE255" s="12"/>
      <c r="XF255" s="12"/>
      <c r="XG255" s="12"/>
      <c r="XH255" s="12"/>
      <c r="XI255" s="12"/>
      <c r="XJ255" s="12"/>
      <c r="XK255" s="12"/>
      <c r="XL255" s="12"/>
      <c r="XM255" s="12"/>
      <c r="XN255" s="12"/>
      <c r="XO255" s="12"/>
      <c r="XP255" s="12"/>
      <c r="XQ255" s="12"/>
      <c r="XR255" s="12"/>
      <c r="XS255" s="12"/>
      <c r="XT255" s="12"/>
      <c r="XU255" s="12"/>
      <c r="XV255" s="12"/>
      <c r="XW255" s="12"/>
      <c r="XX255" s="12"/>
      <c r="XY255" s="12"/>
      <c r="XZ255" s="12"/>
      <c r="YA255" s="12"/>
      <c r="YB255" s="12"/>
      <c r="YC255" s="12"/>
      <c r="YD255" s="12"/>
      <c r="YE255" s="12"/>
      <c r="YF255" s="12"/>
      <c r="YG255" s="12"/>
      <c r="YH255" s="12"/>
      <c r="YI255" s="12"/>
      <c r="YJ255" s="12"/>
      <c r="YK255" s="12"/>
      <c r="YL255" s="12"/>
      <c r="YM255" s="12"/>
      <c r="YN255" s="12"/>
      <c r="YO255" s="12"/>
      <c r="YP255" s="12"/>
      <c r="YQ255" s="12"/>
      <c r="YR255" s="12"/>
      <c r="YS255" s="12"/>
      <c r="YT255" s="12"/>
      <c r="YU255" s="12"/>
      <c r="YV255" s="12"/>
      <c r="YW255" s="12"/>
      <c r="YX255" s="12"/>
      <c r="YY255" s="12"/>
      <c r="YZ255" s="12"/>
      <c r="ZA255" s="12"/>
      <c r="ZB255" s="12"/>
      <c r="ZC255" s="12"/>
      <c r="ZD255" s="12"/>
      <c r="ZE255" s="12"/>
      <c r="ZF255" s="12"/>
      <c r="ZG255" s="12"/>
      <c r="ZH255" s="12"/>
      <c r="ZI255" s="12"/>
      <c r="ZJ255" s="12"/>
      <c r="ZK255" s="12"/>
      <c r="ZL255" s="12"/>
      <c r="ZM255" s="12"/>
      <c r="ZN255" s="12"/>
      <c r="ZO255" s="12"/>
      <c r="ZP255" s="12"/>
      <c r="ZQ255" s="12"/>
      <c r="ZR255" s="12"/>
      <c r="ZS255" s="12"/>
      <c r="ZT255" s="12"/>
      <c r="ZU255" s="12"/>
      <c r="ZV255" s="12"/>
      <c r="ZW255" s="12"/>
      <c r="ZX255" s="12"/>
      <c r="ZY255" s="12"/>
      <c r="ZZ255" s="12"/>
      <c r="AAA255" s="12"/>
      <c r="AAB255" s="12"/>
      <c r="AAC255" s="12"/>
      <c r="AAD255" s="12"/>
      <c r="AAE255" s="12"/>
      <c r="AAF255" s="12"/>
      <c r="AAG255" s="12"/>
      <c r="AAH255" s="12"/>
      <c r="AAI255" s="12"/>
      <c r="AAJ255" s="12"/>
      <c r="AAK255" s="12"/>
      <c r="AAL255" s="12"/>
      <c r="AAM255" s="12"/>
      <c r="AAN255" s="12"/>
      <c r="AAO255" s="12"/>
      <c r="AAP255" s="12"/>
      <c r="AAQ255" s="12"/>
      <c r="AAR255" s="12"/>
      <c r="AAS255" s="12"/>
      <c r="AAT255" s="12"/>
      <c r="AAU255" s="12"/>
      <c r="AAV255" s="12"/>
      <c r="AAW255" s="12"/>
      <c r="AAX255" s="12"/>
      <c r="AAY255" s="12"/>
      <c r="AAZ255" s="12"/>
      <c r="ABA255" s="12"/>
      <c r="ABB255" s="12"/>
      <c r="ABC255" s="12"/>
      <c r="ABD255" s="12"/>
      <c r="ABE255" s="12"/>
      <c r="ABF255" s="12"/>
      <c r="ABG255" s="12"/>
      <c r="ABH255" s="12"/>
      <c r="ABI255" s="12"/>
      <c r="ABJ255" s="12"/>
      <c r="ABK255" s="12"/>
      <c r="ABL255" s="12"/>
      <c r="ABM255" s="12"/>
      <c r="ABN255" s="12"/>
      <c r="ABO255" s="12"/>
      <c r="ABP255" s="12"/>
      <c r="ABQ255" s="12"/>
      <c r="ABR255" s="12"/>
      <c r="ABS255" s="12"/>
      <c r="ABT255" s="12"/>
      <c r="ABU255" s="12"/>
      <c r="ABV255" s="12"/>
      <c r="ABW255" s="12"/>
      <c r="ABX255" s="12"/>
      <c r="ABY255" s="12"/>
      <c r="ABZ255" s="12"/>
      <c r="ACA255" s="12"/>
      <c r="ACB255" s="12"/>
      <c r="ACC255" s="12"/>
      <c r="ACD255" s="12"/>
      <c r="ACE255" s="12"/>
      <c r="ACF255" s="12"/>
      <c r="ACG255" s="12"/>
      <c r="ACH255" s="12"/>
      <c r="ACI255" s="12"/>
      <c r="ACJ255" s="12"/>
      <c r="ACK255" s="12"/>
      <c r="ACL255" s="12"/>
      <c r="ACM255" s="12"/>
      <c r="ACN255" s="12"/>
      <c r="ACO255" s="12"/>
      <c r="ACP255" s="12"/>
      <c r="ACQ255" s="12"/>
      <c r="ACR255" s="12"/>
      <c r="ACS255" s="12"/>
      <c r="ACT255" s="12"/>
      <c r="ACU255" s="12"/>
      <c r="ACV255" s="12"/>
      <c r="ACW255" s="12"/>
      <c r="ACX255" s="12"/>
      <c r="ACY255" s="12"/>
      <c r="ACZ255" s="12"/>
      <c r="ADA255" s="12"/>
      <c r="ADB255" s="12"/>
      <c r="ADC255" s="12"/>
      <c r="ADD255" s="12"/>
      <c r="ADE255" s="12"/>
      <c r="ADF255" s="12"/>
      <c r="ADG255" s="12"/>
      <c r="ADH255" s="12"/>
      <c r="ADI255" s="12"/>
      <c r="ADJ255" s="12"/>
      <c r="ADK255" s="12"/>
      <c r="ADL255" s="12"/>
      <c r="ADM255" s="12"/>
      <c r="ADN255" s="12"/>
      <c r="ADO255" s="12"/>
      <c r="ADP255" s="12"/>
      <c r="ADQ255" s="12"/>
      <c r="ADR255" s="12"/>
      <c r="ADS255" s="12"/>
      <c r="ADT255" s="12"/>
      <c r="ADU255" s="12"/>
      <c r="ADV255" s="12"/>
      <c r="ADW255" s="12"/>
      <c r="ADX255" s="12"/>
      <c r="ADY255" s="12"/>
      <c r="ADZ255" s="12"/>
      <c r="AEA255" s="12"/>
      <c r="AEB255" s="12"/>
      <c r="AEC255" s="12"/>
      <c r="AED255" s="12"/>
      <c r="AEE255" s="12"/>
      <c r="AEF255" s="12"/>
      <c r="AEG255" s="12"/>
      <c r="AEH255" s="12"/>
      <c r="AEI255" s="12"/>
      <c r="AEJ255" s="12"/>
      <c r="AEK255" s="12"/>
      <c r="AEL255" s="12"/>
      <c r="AEM255" s="12"/>
      <c r="AEN255" s="12"/>
      <c r="AEO255" s="12"/>
      <c r="AEP255" s="12"/>
      <c r="AEQ255" s="12"/>
      <c r="AER255" s="12"/>
      <c r="AES255" s="12"/>
      <c r="AET255" s="12"/>
      <c r="AEU255" s="12"/>
      <c r="AEV255" s="12"/>
      <c r="AEW255" s="12"/>
      <c r="AEX255" s="12"/>
      <c r="AEY255" s="12"/>
      <c r="AEZ255" s="12"/>
      <c r="AFA255" s="12"/>
      <c r="AFB255" s="12"/>
      <c r="AFC255" s="12"/>
      <c r="AFD255" s="12"/>
      <c r="AFE255" s="12"/>
      <c r="AFF255" s="12"/>
      <c r="AFG255" s="12"/>
      <c r="AFH255" s="12"/>
      <c r="AFI255" s="12"/>
      <c r="AFJ255" s="12"/>
      <c r="AFK255" s="12"/>
      <c r="AFL255" s="12"/>
      <c r="AFM255" s="12"/>
      <c r="AFN255" s="12"/>
      <c r="AFO255" s="12"/>
      <c r="AFP255" s="12"/>
      <c r="AFQ255" s="12"/>
      <c r="AFR255" s="12"/>
      <c r="AFS255" s="12"/>
      <c r="AFT255" s="12"/>
      <c r="AFU255" s="12"/>
      <c r="AFV255" s="12"/>
      <c r="AFW255" s="12"/>
      <c r="AFX255" s="12"/>
      <c r="AFY255" s="12"/>
      <c r="AFZ255" s="12"/>
      <c r="AGA255" s="12"/>
      <c r="AGB255" s="12"/>
      <c r="AGC255" s="12"/>
      <c r="AGD255" s="12"/>
      <c r="AGE255" s="12"/>
      <c r="AGF255" s="12"/>
      <c r="AGG255" s="12"/>
      <c r="AGH255" s="12"/>
      <c r="AGI255" s="12"/>
      <c r="AGJ255" s="12"/>
      <c r="AGK255" s="12"/>
      <c r="AGL255" s="12"/>
      <c r="AGM255" s="12"/>
      <c r="AGN255" s="12"/>
      <c r="AGO255" s="12"/>
      <c r="AGP255" s="12"/>
      <c r="AGQ255" s="12"/>
      <c r="AGR255" s="12"/>
      <c r="AGS255" s="12"/>
      <c r="AGT255" s="12"/>
      <c r="AGU255" s="12"/>
      <c r="AGV255" s="12"/>
      <c r="AGW255" s="12"/>
      <c r="AGX255" s="12"/>
      <c r="AGY255" s="12"/>
      <c r="AGZ255" s="12"/>
      <c r="AHA255" s="12"/>
      <c r="AHB255" s="12"/>
      <c r="AHC255" s="12"/>
      <c r="AHD255" s="12"/>
      <c r="AHE255" s="12"/>
      <c r="AHF255" s="12"/>
      <c r="AHG255" s="12"/>
      <c r="AHH255" s="12"/>
      <c r="AHI255" s="12"/>
      <c r="AHJ255" s="12"/>
      <c r="AHK255" s="12"/>
      <c r="AHL255" s="12"/>
      <c r="AHM255" s="12"/>
      <c r="AHN255" s="12"/>
      <c r="AHO255" s="12"/>
      <c r="AHP255" s="12"/>
      <c r="AHQ255" s="12"/>
      <c r="AHR255" s="12"/>
      <c r="AHS255" s="12"/>
      <c r="AHT255" s="12"/>
      <c r="AHU255" s="12"/>
      <c r="AHV255" s="12"/>
      <c r="AHW255" s="12"/>
      <c r="AHX255" s="12"/>
      <c r="AHY255" s="12"/>
      <c r="AHZ255" s="12"/>
      <c r="AIA255" s="12"/>
      <c r="AIB255" s="12"/>
      <c r="AIC255" s="12"/>
      <c r="AID255" s="12"/>
      <c r="AIE255" s="12"/>
      <c r="AIF255" s="12"/>
      <c r="AIG255" s="12"/>
      <c r="AIH255" s="12"/>
      <c r="AII255" s="12"/>
      <c r="AIJ255" s="12"/>
      <c r="AIK255" s="12"/>
      <c r="AIL255" s="12"/>
      <c r="AIM255" s="12"/>
      <c r="AIN255" s="12"/>
      <c r="AIO255" s="12"/>
      <c r="AIP255" s="12"/>
      <c r="AIQ255" s="12"/>
      <c r="AIR255" s="12"/>
      <c r="AIS255" s="12"/>
      <c r="AIT255" s="12"/>
      <c r="AIU255" s="12"/>
      <c r="AIV255" s="12"/>
      <c r="AIW255" s="12"/>
      <c r="AIX255" s="12"/>
      <c r="AIY255" s="12"/>
      <c r="AIZ255" s="12"/>
      <c r="AJA255" s="12"/>
      <c r="AJB255" s="12"/>
      <c r="AJC255" s="12"/>
      <c r="AJD255" s="12"/>
      <c r="AJE255" s="12"/>
      <c r="AJF255" s="12"/>
      <c r="AJG255" s="12"/>
      <c r="AJH255" s="12"/>
      <c r="AJI255" s="12"/>
      <c r="AJJ255" s="12"/>
      <c r="AJK255" s="12"/>
      <c r="AJL255" s="12"/>
      <c r="AJM255" s="12"/>
      <c r="AJN255" s="12"/>
      <c r="AJO255" s="12"/>
      <c r="AJP255" s="12"/>
      <c r="AJQ255" s="12"/>
      <c r="AJR255" s="12"/>
      <c r="AJS255" s="12"/>
      <c r="AJT255" s="12"/>
      <c r="AJU255" s="12"/>
      <c r="AJV255" s="12"/>
      <c r="AJW255" s="12"/>
      <c r="AJX255" s="12"/>
      <c r="AJY255" s="12"/>
      <c r="AJZ255" s="12"/>
      <c r="AKA255" s="12"/>
      <c r="AKB255" s="12"/>
      <c r="AKC255" s="12"/>
      <c r="AKD255" s="12"/>
      <c r="AKE255" s="12"/>
      <c r="AKF255" s="12"/>
      <c r="AKG255" s="12"/>
      <c r="AKH255" s="12"/>
      <c r="AKI255" s="12"/>
      <c r="AKJ255" s="12"/>
      <c r="AKK255" s="12"/>
      <c r="AKL255" s="12"/>
      <c r="AKM255" s="12"/>
      <c r="AKN255" s="12"/>
      <c r="AKO255" s="12"/>
      <c r="AKP255" s="12"/>
      <c r="AKQ255" s="12"/>
      <c r="AKR255" s="12"/>
      <c r="AKS255" s="12"/>
      <c r="AKT255" s="12"/>
      <c r="AKU255" s="12"/>
      <c r="AKV255" s="12"/>
      <c r="AKW255" s="12"/>
      <c r="AKX255" s="12"/>
      <c r="AKY255" s="12"/>
      <c r="AKZ255" s="12"/>
      <c r="ALA255" s="12"/>
      <c r="ALB255" s="12"/>
      <c r="ALC255" s="12"/>
      <c r="ALD255" s="12"/>
      <c r="ALE255" s="12"/>
      <c r="ALF255" s="12"/>
      <c r="ALG255" s="12"/>
      <c r="ALH255" s="12"/>
      <c r="ALI255" s="12"/>
      <c r="ALJ255" s="12"/>
      <c r="ALK255" s="12"/>
      <c r="ALL255" s="12"/>
      <c r="ALM255" s="12"/>
      <c r="ALN255" s="12"/>
      <c r="ALO255" s="12"/>
      <c r="ALP255" s="12"/>
      <c r="ALQ255" s="12"/>
      <c r="ALR255" s="12"/>
      <c r="ALS255" s="12"/>
      <c r="ALT255" s="12"/>
      <c r="ALU255" s="12"/>
      <c r="ALV255" s="12"/>
      <c r="ALW255" s="12"/>
      <c r="ALX255" s="12"/>
      <c r="ALY255" s="12"/>
      <c r="ALZ255" s="12"/>
      <c r="AMA255" s="12"/>
      <c r="AMB255" s="12"/>
      <c r="AMC255" s="12"/>
      <c r="AMD255" s="12"/>
      <c r="AME255" s="12"/>
      <c r="AMF255" s="12"/>
      <c r="AMG255" s="12"/>
      <c r="AMH255" s="12"/>
      <c r="AMI255" s="12"/>
    </row>
    <row r="256" spans="1:1023" s="13" customFormat="1" ht="28.5" x14ac:dyDescent="0.2">
      <c r="A256" s="12"/>
      <c r="B256" s="93"/>
      <c r="C256" s="79"/>
      <c r="D256" s="147">
        <f>D252+1</f>
        <v>40204</v>
      </c>
      <c r="E256" s="174" t="s">
        <v>87</v>
      </c>
      <c r="F256" s="199"/>
      <c r="G256" s="209"/>
      <c r="H256" s="236"/>
      <c r="I256" s="288"/>
      <c r="J256" s="259"/>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c r="AH256" s="12"/>
      <c r="AI256" s="12"/>
      <c r="AJ256" s="12"/>
      <c r="AK256" s="12"/>
      <c r="AL256" s="12"/>
      <c r="AM256" s="12"/>
      <c r="AN256" s="12"/>
      <c r="AO256" s="12"/>
      <c r="AP256" s="12"/>
      <c r="AQ256" s="12"/>
      <c r="AR256" s="12"/>
      <c r="AS256" s="12"/>
      <c r="AT256" s="12"/>
      <c r="AU256" s="12"/>
      <c r="AV256" s="12"/>
      <c r="AW256" s="12"/>
      <c r="AX256" s="12"/>
      <c r="AY256" s="12"/>
      <c r="AZ256" s="12"/>
      <c r="BA256" s="12"/>
      <c r="BB256" s="12"/>
      <c r="BC256" s="12"/>
      <c r="BD256" s="12"/>
      <c r="BE256" s="12"/>
      <c r="BF256" s="12"/>
      <c r="BG256" s="12"/>
      <c r="BH256" s="12"/>
      <c r="BI256" s="12"/>
      <c r="BJ256" s="12"/>
      <c r="BK256" s="12"/>
      <c r="BL256" s="12"/>
      <c r="BM256" s="12"/>
      <c r="BN256" s="12"/>
      <c r="BO256" s="12"/>
      <c r="BP256" s="12"/>
      <c r="BQ256" s="12"/>
      <c r="BR256" s="12"/>
      <c r="BS256" s="12"/>
      <c r="BT256" s="12"/>
      <c r="BU256" s="12"/>
      <c r="BV256" s="12"/>
      <c r="BW256" s="12"/>
      <c r="BX256" s="12"/>
      <c r="BY256" s="12"/>
      <c r="BZ256" s="12"/>
      <c r="CA256" s="12"/>
      <c r="CB256" s="12"/>
      <c r="CC256" s="12"/>
      <c r="CD256" s="12"/>
      <c r="CE256" s="12"/>
      <c r="CF256" s="12"/>
      <c r="CG256" s="12"/>
      <c r="CH256" s="12"/>
      <c r="CI256" s="12"/>
      <c r="CJ256" s="12"/>
      <c r="CK256" s="12"/>
      <c r="CL256" s="12"/>
      <c r="CM256" s="12"/>
      <c r="CN256" s="12"/>
      <c r="CO256" s="12"/>
      <c r="CP256" s="12"/>
      <c r="CQ256" s="12"/>
      <c r="CR256" s="12"/>
      <c r="CS256" s="12"/>
      <c r="CT256" s="12"/>
      <c r="CU256" s="12"/>
      <c r="CV256" s="12"/>
      <c r="CW256" s="12"/>
      <c r="CX256" s="12"/>
      <c r="CY256" s="12"/>
      <c r="CZ256" s="12"/>
      <c r="DA256" s="12"/>
      <c r="DB256" s="12"/>
      <c r="DC256" s="12"/>
      <c r="DD256" s="12"/>
      <c r="DE256" s="12"/>
      <c r="DF256" s="12"/>
      <c r="DG256" s="12"/>
      <c r="DH256" s="12"/>
      <c r="DI256" s="12"/>
      <c r="DJ256" s="12"/>
      <c r="DK256" s="12"/>
      <c r="DL256" s="12"/>
      <c r="DM256" s="12"/>
      <c r="DN256" s="12"/>
      <c r="DO256" s="12"/>
      <c r="DP256" s="12"/>
      <c r="DQ256" s="12"/>
      <c r="DR256" s="12"/>
      <c r="DS256" s="12"/>
      <c r="DT256" s="12"/>
      <c r="DU256" s="12"/>
      <c r="DV256" s="12"/>
      <c r="DW256" s="12"/>
      <c r="DX256" s="12"/>
      <c r="DY256" s="12"/>
      <c r="DZ256" s="12"/>
      <c r="EA256" s="12"/>
      <c r="EB256" s="12"/>
      <c r="EC256" s="12"/>
      <c r="ED256" s="12"/>
      <c r="EE256" s="12"/>
      <c r="EF256" s="12"/>
      <c r="EG256" s="12"/>
      <c r="EH256" s="12"/>
      <c r="EI256" s="12"/>
      <c r="EJ256" s="12"/>
      <c r="EK256" s="12"/>
      <c r="EL256" s="12"/>
      <c r="EM256" s="12"/>
      <c r="EN256" s="12"/>
      <c r="EO256" s="12"/>
      <c r="EP256" s="12"/>
      <c r="EQ256" s="12"/>
      <c r="ER256" s="12"/>
      <c r="ES256" s="12"/>
      <c r="ET256" s="12"/>
      <c r="EU256" s="12"/>
      <c r="EV256" s="12"/>
      <c r="EW256" s="12"/>
      <c r="EX256" s="12"/>
      <c r="EY256" s="12"/>
      <c r="EZ256" s="12"/>
      <c r="FA256" s="12"/>
      <c r="FB256" s="12"/>
      <c r="FC256" s="12"/>
      <c r="FD256" s="12"/>
      <c r="FE256" s="12"/>
      <c r="FF256" s="12"/>
      <c r="FG256" s="12"/>
      <c r="FH256" s="12"/>
      <c r="FI256" s="12"/>
      <c r="FJ256" s="12"/>
      <c r="FK256" s="12"/>
      <c r="FL256" s="12"/>
      <c r="FM256" s="12"/>
      <c r="FN256" s="12"/>
      <c r="FO256" s="12"/>
      <c r="FP256" s="12"/>
      <c r="FQ256" s="12"/>
      <c r="FR256" s="12"/>
      <c r="FS256" s="12"/>
      <c r="FT256" s="12"/>
      <c r="FU256" s="12"/>
      <c r="FV256" s="12"/>
      <c r="FW256" s="12"/>
      <c r="FX256" s="12"/>
      <c r="FY256" s="12"/>
      <c r="FZ256" s="12"/>
      <c r="GA256" s="12"/>
      <c r="GB256" s="12"/>
      <c r="GC256" s="12"/>
      <c r="GD256" s="12"/>
      <c r="GE256" s="12"/>
      <c r="GF256" s="12"/>
      <c r="GG256" s="12"/>
      <c r="GH256" s="12"/>
      <c r="GI256" s="12"/>
      <c r="GJ256" s="12"/>
      <c r="GK256" s="12"/>
      <c r="GL256" s="12"/>
      <c r="GM256" s="12"/>
      <c r="GN256" s="12"/>
      <c r="GO256" s="12"/>
      <c r="GP256" s="12"/>
      <c r="GQ256" s="12"/>
      <c r="GR256" s="12"/>
      <c r="GS256" s="12"/>
      <c r="GT256" s="12"/>
      <c r="GU256" s="12"/>
      <c r="GV256" s="12"/>
      <c r="GW256" s="12"/>
      <c r="GX256" s="12"/>
      <c r="GY256" s="12"/>
      <c r="GZ256" s="12"/>
      <c r="HA256" s="12"/>
      <c r="HB256" s="12"/>
      <c r="HC256" s="12"/>
      <c r="HD256" s="12"/>
      <c r="HE256" s="12"/>
      <c r="HF256" s="12"/>
      <c r="HG256" s="12"/>
      <c r="HH256" s="12"/>
      <c r="HI256" s="12"/>
      <c r="HJ256" s="12"/>
      <c r="HK256" s="12"/>
      <c r="HL256" s="12"/>
      <c r="HM256" s="12"/>
      <c r="HN256" s="12"/>
      <c r="HO256" s="12"/>
      <c r="HP256" s="12"/>
      <c r="HQ256" s="12"/>
      <c r="HR256" s="12"/>
      <c r="HS256" s="12"/>
      <c r="HT256" s="12"/>
      <c r="HU256" s="12"/>
      <c r="HV256" s="12"/>
      <c r="HW256" s="12"/>
      <c r="HX256" s="12"/>
      <c r="HY256" s="12"/>
      <c r="HZ256" s="12"/>
      <c r="IA256" s="12"/>
      <c r="IB256" s="12"/>
      <c r="IC256" s="12"/>
      <c r="ID256" s="12"/>
      <c r="IE256" s="12"/>
      <c r="IF256" s="12"/>
      <c r="IG256" s="12"/>
      <c r="IH256" s="12"/>
      <c r="II256" s="12"/>
      <c r="IJ256" s="12"/>
      <c r="IK256" s="12"/>
      <c r="IL256" s="12"/>
      <c r="IM256" s="12"/>
      <c r="IN256" s="12"/>
      <c r="IO256" s="12"/>
      <c r="IP256" s="12"/>
      <c r="IQ256" s="12"/>
      <c r="IR256" s="12"/>
      <c r="IS256" s="12"/>
      <c r="IT256" s="12"/>
      <c r="IU256" s="12"/>
      <c r="IV256" s="12"/>
      <c r="IW256" s="12"/>
      <c r="IX256" s="12"/>
      <c r="IY256" s="12"/>
      <c r="IZ256" s="12"/>
      <c r="JA256" s="12"/>
      <c r="JB256" s="12"/>
      <c r="JC256" s="12"/>
      <c r="JD256" s="12"/>
      <c r="JE256" s="12"/>
      <c r="JF256" s="12"/>
      <c r="JG256" s="12"/>
      <c r="JH256" s="12"/>
      <c r="JI256" s="12"/>
      <c r="JJ256" s="12"/>
      <c r="JK256" s="12"/>
      <c r="JL256" s="12"/>
      <c r="JM256" s="12"/>
      <c r="JN256" s="12"/>
      <c r="JO256" s="12"/>
      <c r="JP256" s="12"/>
      <c r="JQ256" s="12"/>
      <c r="JR256" s="12"/>
      <c r="JS256" s="12"/>
      <c r="JT256" s="12"/>
      <c r="JU256" s="12"/>
      <c r="JV256" s="12"/>
      <c r="JW256" s="12"/>
      <c r="JX256" s="12"/>
      <c r="JY256" s="12"/>
      <c r="JZ256" s="12"/>
      <c r="KA256" s="12"/>
      <c r="KB256" s="12"/>
      <c r="KC256" s="12"/>
      <c r="KD256" s="12"/>
      <c r="KE256" s="12"/>
      <c r="KF256" s="12"/>
      <c r="KG256" s="12"/>
      <c r="KH256" s="12"/>
      <c r="KI256" s="12"/>
      <c r="KJ256" s="12"/>
      <c r="KK256" s="12"/>
      <c r="KL256" s="12"/>
      <c r="KM256" s="12"/>
      <c r="KN256" s="12"/>
      <c r="KO256" s="12"/>
      <c r="KP256" s="12"/>
      <c r="KQ256" s="12"/>
      <c r="KR256" s="12"/>
      <c r="KS256" s="12"/>
      <c r="KT256" s="12"/>
      <c r="KU256" s="12"/>
      <c r="KV256" s="12"/>
      <c r="KW256" s="12"/>
      <c r="KX256" s="12"/>
      <c r="KY256" s="12"/>
      <c r="KZ256" s="12"/>
      <c r="LA256" s="12"/>
      <c r="LB256" s="12"/>
      <c r="LC256" s="12"/>
      <c r="LD256" s="12"/>
      <c r="LE256" s="12"/>
      <c r="LF256" s="12"/>
      <c r="LG256" s="12"/>
      <c r="LH256" s="12"/>
      <c r="LI256" s="12"/>
      <c r="LJ256" s="12"/>
      <c r="LK256" s="12"/>
      <c r="LL256" s="12"/>
      <c r="LM256" s="12"/>
      <c r="LN256" s="12"/>
      <c r="LO256" s="12"/>
      <c r="LP256" s="12"/>
      <c r="LQ256" s="12"/>
      <c r="LR256" s="12"/>
      <c r="LS256" s="12"/>
      <c r="LT256" s="12"/>
      <c r="LU256" s="12"/>
      <c r="LV256" s="12"/>
      <c r="LW256" s="12"/>
      <c r="LX256" s="12"/>
      <c r="LY256" s="12"/>
      <c r="LZ256" s="12"/>
      <c r="MA256" s="12"/>
      <c r="MB256" s="12"/>
      <c r="MC256" s="12"/>
      <c r="MD256" s="12"/>
      <c r="ME256" s="12"/>
      <c r="MF256" s="12"/>
      <c r="MG256" s="12"/>
      <c r="MH256" s="12"/>
      <c r="MI256" s="12"/>
      <c r="MJ256" s="12"/>
      <c r="MK256" s="12"/>
      <c r="ML256" s="12"/>
      <c r="MM256" s="12"/>
      <c r="MN256" s="12"/>
      <c r="MO256" s="12"/>
      <c r="MP256" s="12"/>
      <c r="MQ256" s="12"/>
      <c r="MR256" s="12"/>
      <c r="MS256" s="12"/>
      <c r="MT256" s="12"/>
      <c r="MU256" s="12"/>
      <c r="MV256" s="12"/>
      <c r="MW256" s="12"/>
      <c r="MX256" s="12"/>
      <c r="MY256" s="12"/>
      <c r="MZ256" s="12"/>
      <c r="NA256" s="12"/>
      <c r="NB256" s="12"/>
      <c r="NC256" s="12"/>
      <c r="ND256" s="12"/>
      <c r="NE256" s="12"/>
      <c r="NF256" s="12"/>
      <c r="NG256" s="12"/>
      <c r="NH256" s="12"/>
      <c r="NI256" s="12"/>
      <c r="NJ256" s="12"/>
      <c r="NK256" s="12"/>
      <c r="NL256" s="12"/>
      <c r="NM256" s="12"/>
      <c r="NN256" s="12"/>
      <c r="NO256" s="12"/>
      <c r="NP256" s="12"/>
      <c r="NQ256" s="12"/>
      <c r="NR256" s="12"/>
      <c r="NS256" s="12"/>
      <c r="NT256" s="12"/>
      <c r="NU256" s="12"/>
      <c r="NV256" s="12"/>
      <c r="NW256" s="12"/>
      <c r="NX256" s="12"/>
      <c r="NY256" s="12"/>
      <c r="NZ256" s="12"/>
      <c r="OA256" s="12"/>
      <c r="OB256" s="12"/>
      <c r="OC256" s="12"/>
      <c r="OD256" s="12"/>
      <c r="OE256" s="12"/>
      <c r="OF256" s="12"/>
      <c r="OG256" s="12"/>
      <c r="OH256" s="12"/>
      <c r="OI256" s="12"/>
      <c r="OJ256" s="12"/>
      <c r="OK256" s="12"/>
      <c r="OL256" s="12"/>
      <c r="OM256" s="12"/>
      <c r="ON256" s="12"/>
      <c r="OO256" s="12"/>
      <c r="OP256" s="12"/>
      <c r="OQ256" s="12"/>
      <c r="OR256" s="12"/>
      <c r="OS256" s="12"/>
      <c r="OT256" s="12"/>
      <c r="OU256" s="12"/>
      <c r="OV256" s="12"/>
      <c r="OW256" s="12"/>
      <c r="OX256" s="12"/>
      <c r="OY256" s="12"/>
      <c r="OZ256" s="12"/>
      <c r="PA256" s="12"/>
      <c r="PB256" s="12"/>
      <c r="PC256" s="12"/>
      <c r="PD256" s="12"/>
      <c r="PE256" s="12"/>
      <c r="PF256" s="12"/>
      <c r="PG256" s="12"/>
      <c r="PH256" s="12"/>
      <c r="PI256" s="12"/>
      <c r="PJ256" s="12"/>
      <c r="PK256" s="12"/>
      <c r="PL256" s="12"/>
      <c r="PM256" s="12"/>
      <c r="PN256" s="12"/>
      <c r="PO256" s="12"/>
      <c r="PP256" s="12"/>
      <c r="PQ256" s="12"/>
      <c r="PR256" s="12"/>
      <c r="PS256" s="12"/>
      <c r="PT256" s="12"/>
      <c r="PU256" s="12"/>
      <c r="PV256" s="12"/>
      <c r="PW256" s="12"/>
      <c r="PX256" s="12"/>
      <c r="PY256" s="12"/>
      <c r="PZ256" s="12"/>
      <c r="QA256" s="12"/>
      <c r="QB256" s="12"/>
      <c r="QC256" s="12"/>
      <c r="QD256" s="12"/>
      <c r="QE256" s="12"/>
      <c r="QF256" s="12"/>
      <c r="QG256" s="12"/>
      <c r="QH256" s="12"/>
      <c r="QI256" s="12"/>
      <c r="QJ256" s="12"/>
      <c r="QK256" s="12"/>
      <c r="QL256" s="12"/>
      <c r="QM256" s="12"/>
      <c r="QN256" s="12"/>
      <c r="QO256" s="12"/>
      <c r="QP256" s="12"/>
      <c r="QQ256" s="12"/>
      <c r="QR256" s="12"/>
      <c r="QS256" s="12"/>
      <c r="QT256" s="12"/>
      <c r="QU256" s="12"/>
      <c r="QV256" s="12"/>
      <c r="QW256" s="12"/>
      <c r="QX256" s="12"/>
      <c r="QY256" s="12"/>
      <c r="QZ256" s="12"/>
      <c r="RA256" s="12"/>
      <c r="RB256" s="12"/>
      <c r="RC256" s="12"/>
      <c r="RD256" s="12"/>
      <c r="RE256" s="12"/>
      <c r="RF256" s="12"/>
      <c r="RG256" s="12"/>
      <c r="RH256" s="12"/>
      <c r="RI256" s="12"/>
      <c r="RJ256" s="12"/>
      <c r="RK256" s="12"/>
      <c r="RL256" s="12"/>
      <c r="RM256" s="12"/>
      <c r="RN256" s="12"/>
      <c r="RO256" s="12"/>
      <c r="RP256" s="12"/>
      <c r="RQ256" s="12"/>
      <c r="RR256" s="12"/>
      <c r="RS256" s="12"/>
      <c r="RT256" s="12"/>
      <c r="RU256" s="12"/>
      <c r="RV256" s="12"/>
      <c r="RW256" s="12"/>
      <c r="RX256" s="12"/>
      <c r="RY256" s="12"/>
      <c r="RZ256" s="12"/>
      <c r="SA256" s="12"/>
      <c r="SB256" s="12"/>
      <c r="SC256" s="12"/>
      <c r="SD256" s="12"/>
      <c r="SE256" s="12"/>
      <c r="SF256" s="12"/>
      <c r="SG256" s="12"/>
      <c r="SH256" s="12"/>
      <c r="SI256" s="12"/>
      <c r="SJ256" s="12"/>
      <c r="SK256" s="12"/>
      <c r="SL256" s="12"/>
      <c r="SM256" s="12"/>
      <c r="SN256" s="12"/>
      <c r="SO256" s="12"/>
      <c r="SP256" s="12"/>
      <c r="SQ256" s="12"/>
      <c r="SR256" s="12"/>
      <c r="SS256" s="12"/>
      <c r="ST256" s="12"/>
      <c r="SU256" s="12"/>
      <c r="SV256" s="12"/>
      <c r="SW256" s="12"/>
      <c r="SX256" s="12"/>
      <c r="SY256" s="12"/>
      <c r="SZ256" s="12"/>
      <c r="TA256" s="12"/>
      <c r="TB256" s="12"/>
      <c r="TC256" s="12"/>
      <c r="TD256" s="12"/>
      <c r="TE256" s="12"/>
      <c r="TF256" s="12"/>
      <c r="TG256" s="12"/>
      <c r="TH256" s="12"/>
      <c r="TI256" s="12"/>
      <c r="TJ256" s="12"/>
      <c r="TK256" s="12"/>
      <c r="TL256" s="12"/>
      <c r="TM256" s="12"/>
      <c r="TN256" s="12"/>
      <c r="TO256" s="12"/>
      <c r="TP256" s="12"/>
      <c r="TQ256" s="12"/>
      <c r="TR256" s="12"/>
      <c r="TS256" s="12"/>
      <c r="TT256" s="12"/>
      <c r="TU256" s="12"/>
      <c r="TV256" s="12"/>
      <c r="TW256" s="12"/>
      <c r="TX256" s="12"/>
      <c r="TY256" s="12"/>
      <c r="TZ256" s="12"/>
      <c r="UA256" s="12"/>
      <c r="UB256" s="12"/>
      <c r="UC256" s="12"/>
      <c r="UD256" s="12"/>
      <c r="UE256" s="12"/>
      <c r="UF256" s="12"/>
      <c r="UG256" s="12"/>
      <c r="UH256" s="12"/>
      <c r="UI256" s="12"/>
      <c r="UJ256" s="12"/>
      <c r="UK256" s="12"/>
      <c r="UL256" s="12"/>
      <c r="UM256" s="12"/>
      <c r="UN256" s="12"/>
      <c r="UO256" s="12"/>
      <c r="UP256" s="12"/>
      <c r="UQ256" s="12"/>
      <c r="UR256" s="12"/>
      <c r="US256" s="12"/>
      <c r="UT256" s="12"/>
      <c r="UU256" s="12"/>
      <c r="UV256" s="12"/>
      <c r="UW256" s="12"/>
      <c r="UX256" s="12"/>
      <c r="UY256" s="12"/>
      <c r="UZ256" s="12"/>
      <c r="VA256" s="12"/>
      <c r="VB256" s="12"/>
      <c r="VC256" s="12"/>
      <c r="VD256" s="12"/>
      <c r="VE256" s="12"/>
      <c r="VF256" s="12"/>
      <c r="VG256" s="12"/>
      <c r="VH256" s="12"/>
      <c r="VI256" s="12"/>
      <c r="VJ256" s="12"/>
      <c r="VK256" s="12"/>
      <c r="VL256" s="12"/>
      <c r="VM256" s="12"/>
      <c r="VN256" s="12"/>
      <c r="VO256" s="12"/>
      <c r="VP256" s="12"/>
      <c r="VQ256" s="12"/>
      <c r="VR256" s="12"/>
      <c r="VS256" s="12"/>
      <c r="VT256" s="12"/>
      <c r="VU256" s="12"/>
      <c r="VV256" s="12"/>
      <c r="VW256" s="12"/>
      <c r="VX256" s="12"/>
      <c r="VY256" s="12"/>
      <c r="VZ256" s="12"/>
      <c r="WA256" s="12"/>
      <c r="WB256" s="12"/>
      <c r="WC256" s="12"/>
      <c r="WD256" s="12"/>
      <c r="WE256" s="12"/>
      <c r="WF256" s="12"/>
      <c r="WG256" s="12"/>
      <c r="WH256" s="12"/>
      <c r="WI256" s="12"/>
      <c r="WJ256" s="12"/>
      <c r="WK256" s="12"/>
      <c r="WL256" s="12"/>
      <c r="WM256" s="12"/>
      <c r="WN256" s="12"/>
      <c r="WO256" s="12"/>
      <c r="WP256" s="12"/>
      <c r="WQ256" s="12"/>
      <c r="WR256" s="12"/>
      <c r="WS256" s="12"/>
      <c r="WT256" s="12"/>
      <c r="WU256" s="12"/>
      <c r="WV256" s="12"/>
      <c r="WW256" s="12"/>
      <c r="WX256" s="12"/>
      <c r="WY256" s="12"/>
      <c r="WZ256" s="12"/>
      <c r="XA256" s="12"/>
      <c r="XB256" s="12"/>
      <c r="XC256" s="12"/>
      <c r="XD256" s="12"/>
      <c r="XE256" s="12"/>
      <c r="XF256" s="12"/>
      <c r="XG256" s="12"/>
      <c r="XH256" s="12"/>
      <c r="XI256" s="12"/>
      <c r="XJ256" s="12"/>
      <c r="XK256" s="12"/>
      <c r="XL256" s="12"/>
      <c r="XM256" s="12"/>
      <c r="XN256" s="12"/>
      <c r="XO256" s="12"/>
      <c r="XP256" s="12"/>
      <c r="XQ256" s="12"/>
      <c r="XR256" s="12"/>
      <c r="XS256" s="12"/>
      <c r="XT256" s="12"/>
      <c r="XU256" s="12"/>
      <c r="XV256" s="12"/>
      <c r="XW256" s="12"/>
      <c r="XX256" s="12"/>
      <c r="XY256" s="12"/>
      <c r="XZ256" s="12"/>
      <c r="YA256" s="12"/>
      <c r="YB256" s="12"/>
      <c r="YC256" s="12"/>
      <c r="YD256" s="12"/>
      <c r="YE256" s="12"/>
      <c r="YF256" s="12"/>
      <c r="YG256" s="12"/>
      <c r="YH256" s="12"/>
      <c r="YI256" s="12"/>
      <c r="YJ256" s="12"/>
      <c r="YK256" s="12"/>
      <c r="YL256" s="12"/>
      <c r="YM256" s="12"/>
      <c r="YN256" s="12"/>
      <c r="YO256" s="12"/>
      <c r="YP256" s="12"/>
      <c r="YQ256" s="12"/>
      <c r="YR256" s="12"/>
      <c r="YS256" s="12"/>
      <c r="YT256" s="12"/>
      <c r="YU256" s="12"/>
      <c r="YV256" s="12"/>
      <c r="YW256" s="12"/>
      <c r="YX256" s="12"/>
      <c r="YY256" s="12"/>
      <c r="YZ256" s="12"/>
      <c r="ZA256" s="12"/>
      <c r="ZB256" s="12"/>
      <c r="ZC256" s="12"/>
      <c r="ZD256" s="12"/>
      <c r="ZE256" s="12"/>
      <c r="ZF256" s="12"/>
      <c r="ZG256" s="12"/>
      <c r="ZH256" s="12"/>
      <c r="ZI256" s="12"/>
      <c r="ZJ256" s="12"/>
      <c r="ZK256" s="12"/>
      <c r="ZL256" s="12"/>
      <c r="ZM256" s="12"/>
      <c r="ZN256" s="12"/>
      <c r="ZO256" s="12"/>
      <c r="ZP256" s="12"/>
      <c r="ZQ256" s="12"/>
      <c r="ZR256" s="12"/>
      <c r="ZS256" s="12"/>
      <c r="ZT256" s="12"/>
      <c r="ZU256" s="12"/>
      <c r="ZV256" s="12"/>
      <c r="ZW256" s="12"/>
      <c r="ZX256" s="12"/>
      <c r="ZY256" s="12"/>
      <c r="ZZ256" s="12"/>
      <c r="AAA256" s="12"/>
      <c r="AAB256" s="12"/>
      <c r="AAC256" s="12"/>
      <c r="AAD256" s="12"/>
      <c r="AAE256" s="12"/>
      <c r="AAF256" s="12"/>
      <c r="AAG256" s="12"/>
      <c r="AAH256" s="12"/>
      <c r="AAI256" s="12"/>
      <c r="AAJ256" s="12"/>
      <c r="AAK256" s="12"/>
      <c r="AAL256" s="12"/>
      <c r="AAM256" s="12"/>
      <c r="AAN256" s="12"/>
      <c r="AAO256" s="12"/>
      <c r="AAP256" s="12"/>
      <c r="AAQ256" s="12"/>
      <c r="AAR256" s="12"/>
      <c r="AAS256" s="12"/>
      <c r="AAT256" s="12"/>
      <c r="AAU256" s="12"/>
      <c r="AAV256" s="12"/>
      <c r="AAW256" s="12"/>
      <c r="AAX256" s="12"/>
      <c r="AAY256" s="12"/>
      <c r="AAZ256" s="12"/>
      <c r="ABA256" s="12"/>
      <c r="ABB256" s="12"/>
      <c r="ABC256" s="12"/>
      <c r="ABD256" s="12"/>
      <c r="ABE256" s="12"/>
      <c r="ABF256" s="12"/>
      <c r="ABG256" s="12"/>
      <c r="ABH256" s="12"/>
      <c r="ABI256" s="12"/>
      <c r="ABJ256" s="12"/>
      <c r="ABK256" s="12"/>
      <c r="ABL256" s="12"/>
      <c r="ABM256" s="12"/>
      <c r="ABN256" s="12"/>
      <c r="ABO256" s="12"/>
      <c r="ABP256" s="12"/>
      <c r="ABQ256" s="12"/>
      <c r="ABR256" s="12"/>
      <c r="ABS256" s="12"/>
      <c r="ABT256" s="12"/>
      <c r="ABU256" s="12"/>
      <c r="ABV256" s="12"/>
      <c r="ABW256" s="12"/>
      <c r="ABX256" s="12"/>
      <c r="ABY256" s="12"/>
      <c r="ABZ256" s="12"/>
      <c r="ACA256" s="12"/>
      <c r="ACB256" s="12"/>
      <c r="ACC256" s="12"/>
      <c r="ACD256" s="12"/>
      <c r="ACE256" s="12"/>
      <c r="ACF256" s="12"/>
      <c r="ACG256" s="12"/>
      <c r="ACH256" s="12"/>
      <c r="ACI256" s="12"/>
      <c r="ACJ256" s="12"/>
      <c r="ACK256" s="12"/>
      <c r="ACL256" s="12"/>
      <c r="ACM256" s="12"/>
      <c r="ACN256" s="12"/>
      <c r="ACO256" s="12"/>
      <c r="ACP256" s="12"/>
      <c r="ACQ256" s="12"/>
      <c r="ACR256" s="12"/>
      <c r="ACS256" s="12"/>
      <c r="ACT256" s="12"/>
      <c r="ACU256" s="12"/>
      <c r="ACV256" s="12"/>
      <c r="ACW256" s="12"/>
      <c r="ACX256" s="12"/>
      <c r="ACY256" s="12"/>
      <c r="ACZ256" s="12"/>
      <c r="ADA256" s="12"/>
      <c r="ADB256" s="12"/>
      <c r="ADC256" s="12"/>
      <c r="ADD256" s="12"/>
      <c r="ADE256" s="12"/>
      <c r="ADF256" s="12"/>
      <c r="ADG256" s="12"/>
      <c r="ADH256" s="12"/>
      <c r="ADI256" s="12"/>
      <c r="ADJ256" s="12"/>
      <c r="ADK256" s="12"/>
      <c r="ADL256" s="12"/>
      <c r="ADM256" s="12"/>
      <c r="ADN256" s="12"/>
      <c r="ADO256" s="12"/>
      <c r="ADP256" s="12"/>
      <c r="ADQ256" s="12"/>
      <c r="ADR256" s="12"/>
      <c r="ADS256" s="12"/>
      <c r="ADT256" s="12"/>
      <c r="ADU256" s="12"/>
      <c r="ADV256" s="12"/>
      <c r="ADW256" s="12"/>
      <c r="ADX256" s="12"/>
      <c r="ADY256" s="12"/>
      <c r="ADZ256" s="12"/>
      <c r="AEA256" s="12"/>
      <c r="AEB256" s="12"/>
      <c r="AEC256" s="12"/>
      <c r="AED256" s="12"/>
      <c r="AEE256" s="12"/>
      <c r="AEF256" s="12"/>
      <c r="AEG256" s="12"/>
      <c r="AEH256" s="12"/>
      <c r="AEI256" s="12"/>
      <c r="AEJ256" s="12"/>
      <c r="AEK256" s="12"/>
      <c r="AEL256" s="12"/>
      <c r="AEM256" s="12"/>
      <c r="AEN256" s="12"/>
      <c r="AEO256" s="12"/>
      <c r="AEP256" s="12"/>
      <c r="AEQ256" s="12"/>
      <c r="AER256" s="12"/>
      <c r="AES256" s="12"/>
      <c r="AET256" s="12"/>
      <c r="AEU256" s="12"/>
      <c r="AEV256" s="12"/>
      <c r="AEW256" s="12"/>
      <c r="AEX256" s="12"/>
      <c r="AEY256" s="12"/>
      <c r="AEZ256" s="12"/>
      <c r="AFA256" s="12"/>
      <c r="AFB256" s="12"/>
      <c r="AFC256" s="12"/>
      <c r="AFD256" s="12"/>
      <c r="AFE256" s="12"/>
      <c r="AFF256" s="12"/>
      <c r="AFG256" s="12"/>
      <c r="AFH256" s="12"/>
      <c r="AFI256" s="12"/>
      <c r="AFJ256" s="12"/>
      <c r="AFK256" s="12"/>
      <c r="AFL256" s="12"/>
      <c r="AFM256" s="12"/>
      <c r="AFN256" s="12"/>
      <c r="AFO256" s="12"/>
      <c r="AFP256" s="12"/>
      <c r="AFQ256" s="12"/>
      <c r="AFR256" s="12"/>
      <c r="AFS256" s="12"/>
      <c r="AFT256" s="12"/>
      <c r="AFU256" s="12"/>
      <c r="AFV256" s="12"/>
      <c r="AFW256" s="12"/>
      <c r="AFX256" s="12"/>
      <c r="AFY256" s="12"/>
      <c r="AFZ256" s="12"/>
      <c r="AGA256" s="12"/>
      <c r="AGB256" s="12"/>
      <c r="AGC256" s="12"/>
      <c r="AGD256" s="12"/>
      <c r="AGE256" s="12"/>
      <c r="AGF256" s="12"/>
      <c r="AGG256" s="12"/>
      <c r="AGH256" s="12"/>
      <c r="AGI256" s="12"/>
      <c r="AGJ256" s="12"/>
      <c r="AGK256" s="12"/>
      <c r="AGL256" s="12"/>
      <c r="AGM256" s="12"/>
      <c r="AGN256" s="12"/>
      <c r="AGO256" s="12"/>
      <c r="AGP256" s="12"/>
      <c r="AGQ256" s="12"/>
      <c r="AGR256" s="12"/>
      <c r="AGS256" s="12"/>
      <c r="AGT256" s="12"/>
      <c r="AGU256" s="12"/>
      <c r="AGV256" s="12"/>
      <c r="AGW256" s="12"/>
      <c r="AGX256" s="12"/>
      <c r="AGY256" s="12"/>
      <c r="AGZ256" s="12"/>
      <c r="AHA256" s="12"/>
      <c r="AHB256" s="12"/>
      <c r="AHC256" s="12"/>
      <c r="AHD256" s="12"/>
      <c r="AHE256" s="12"/>
      <c r="AHF256" s="12"/>
      <c r="AHG256" s="12"/>
      <c r="AHH256" s="12"/>
      <c r="AHI256" s="12"/>
      <c r="AHJ256" s="12"/>
      <c r="AHK256" s="12"/>
      <c r="AHL256" s="12"/>
      <c r="AHM256" s="12"/>
      <c r="AHN256" s="12"/>
      <c r="AHO256" s="12"/>
      <c r="AHP256" s="12"/>
      <c r="AHQ256" s="12"/>
      <c r="AHR256" s="12"/>
      <c r="AHS256" s="12"/>
      <c r="AHT256" s="12"/>
      <c r="AHU256" s="12"/>
      <c r="AHV256" s="12"/>
      <c r="AHW256" s="12"/>
      <c r="AHX256" s="12"/>
      <c r="AHY256" s="12"/>
      <c r="AHZ256" s="12"/>
      <c r="AIA256" s="12"/>
      <c r="AIB256" s="12"/>
      <c r="AIC256" s="12"/>
      <c r="AID256" s="12"/>
      <c r="AIE256" s="12"/>
      <c r="AIF256" s="12"/>
      <c r="AIG256" s="12"/>
      <c r="AIH256" s="12"/>
      <c r="AII256" s="12"/>
      <c r="AIJ256" s="12"/>
      <c r="AIK256" s="12"/>
      <c r="AIL256" s="12"/>
      <c r="AIM256" s="12"/>
      <c r="AIN256" s="12"/>
      <c r="AIO256" s="12"/>
      <c r="AIP256" s="12"/>
      <c r="AIQ256" s="12"/>
      <c r="AIR256" s="12"/>
      <c r="AIS256" s="12"/>
      <c r="AIT256" s="12"/>
      <c r="AIU256" s="12"/>
      <c r="AIV256" s="12"/>
      <c r="AIW256" s="12"/>
      <c r="AIX256" s="12"/>
      <c r="AIY256" s="12"/>
      <c r="AIZ256" s="12"/>
      <c r="AJA256" s="12"/>
      <c r="AJB256" s="12"/>
      <c r="AJC256" s="12"/>
      <c r="AJD256" s="12"/>
      <c r="AJE256" s="12"/>
      <c r="AJF256" s="12"/>
      <c r="AJG256" s="12"/>
      <c r="AJH256" s="12"/>
      <c r="AJI256" s="12"/>
      <c r="AJJ256" s="12"/>
      <c r="AJK256" s="12"/>
      <c r="AJL256" s="12"/>
      <c r="AJM256" s="12"/>
      <c r="AJN256" s="12"/>
      <c r="AJO256" s="12"/>
      <c r="AJP256" s="12"/>
      <c r="AJQ256" s="12"/>
      <c r="AJR256" s="12"/>
      <c r="AJS256" s="12"/>
      <c r="AJT256" s="12"/>
      <c r="AJU256" s="12"/>
      <c r="AJV256" s="12"/>
      <c r="AJW256" s="12"/>
      <c r="AJX256" s="12"/>
      <c r="AJY256" s="12"/>
      <c r="AJZ256" s="12"/>
      <c r="AKA256" s="12"/>
      <c r="AKB256" s="12"/>
      <c r="AKC256" s="12"/>
      <c r="AKD256" s="12"/>
      <c r="AKE256" s="12"/>
      <c r="AKF256" s="12"/>
      <c r="AKG256" s="12"/>
      <c r="AKH256" s="12"/>
      <c r="AKI256" s="12"/>
      <c r="AKJ256" s="12"/>
      <c r="AKK256" s="12"/>
      <c r="AKL256" s="12"/>
      <c r="AKM256" s="12"/>
      <c r="AKN256" s="12"/>
      <c r="AKO256" s="12"/>
      <c r="AKP256" s="12"/>
      <c r="AKQ256" s="12"/>
      <c r="AKR256" s="12"/>
      <c r="AKS256" s="12"/>
      <c r="AKT256" s="12"/>
      <c r="AKU256" s="12"/>
      <c r="AKV256" s="12"/>
      <c r="AKW256" s="12"/>
      <c r="AKX256" s="12"/>
      <c r="AKY256" s="12"/>
      <c r="AKZ256" s="12"/>
      <c r="ALA256" s="12"/>
      <c r="ALB256" s="12"/>
      <c r="ALC256" s="12"/>
      <c r="ALD256" s="12"/>
      <c r="ALE256" s="12"/>
      <c r="ALF256" s="12"/>
      <c r="ALG256" s="12"/>
      <c r="ALH256" s="12"/>
      <c r="ALI256" s="12"/>
      <c r="ALJ256" s="12"/>
      <c r="ALK256" s="12"/>
      <c r="ALL256" s="12"/>
      <c r="ALM256" s="12"/>
      <c r="ALN256" s="12"/>
      <c r="ALO256" s="12"/>
      <c r="ALP256" s="12"/>
      <c r="ALQ256" s="12"/>
      <c r="ALR256" s="12"/>
      <c r="ALS256" s="12"/>
      <c r="ALT256" s="12"/>
      <c r="ALU256" s="12"/>
      <c r="ALV256" s="12"/>
      <c r="ALW256" s="12"/>
      <c r="ALX256" s="12"/>
      <c r="ALY256" s="12"/>
      <c r="ALZ256" s="12"/>
      <c r="AMA256" s="12"/>
      <c r="AMB256" s="12"/>
      <c r="AMC256" s="12"/>
      <c r="AMD256" s="12"/>
      <c r="AME256" s="12"/>
      <c r="AMF256" s="12"/>
      <c r="AMG256" s="12"/>
      <c r="AMH256" s="12"/>
      <c r="AMI256" s="12"/>
    </row>
    <row r="257" spans="1:1023" s="13" customFormat="1" ht="25.5" x14ac:dyDescent="0.2">
      <c r="A257" s="12"/>
      <c r="B257" s="93" t="s">
        <v>355</v>
      </c>
      <c r="C257" s="72" t="s">
        <v>169</v>
      </c>
      <c r="D257" s="148" t="s">
        <v>351</v>
      </c>
      <c r="E257" s="172" t="s">
        <v>354</v>
      </c>
      <c r="F257" s="37">
        <v>28.12</v>
      </c>
      <c r="G257" s="205" t="s">
        <v>139</v>
      </c>
      <c r="H257" s="37">
        <v>940.89</v>
      </c>
      <c r="I257" s="279">
        <v>69.69</v>
      </c>
      <c r="J257" s="6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c r="AH257" s="12"/>
      <c r="AI257" s="12"/>
      <c r="AJ257" s="12"/>
      <c r="AK257" s="12"/>
      <c r="AL257" s="12"/>
      <c r="AM257" s="12"/>
      <c r="AN257" s="12"/>
      <c r="AO257" s="12"/>
      <c r="AP257" s="12"/>
      <c r="AQ257" s="12"/>
      <c r="AR257" s="12"/>
      <c r="AS257" s="12"/>
      <c r="AT257" s="12"/>
      <c r="AU257" s="12"/>
      <c r="AV257" s="12"/>
      <c r="AW257" s="12"/>
      <c r="AX257" s="12"/>
      <c r="AY257" s="12"/>
      <c r="AZ257" s="12"/>
      <c r="BA257" s="12"/>
      <c r="BB257" s="12"/>
      <c r="BC257" s="12"/>
      <c r="BD257" s="12"/>
      <c r="BE257" s="12"/>
      <c r="BF257" s="12"/>
      <c r="BG257" s="12"/>
      <c r="BH257" s="12"/>
      <c r="BI257" s="12"/>
      <c r="BJ257" s="12"/>
      <c r="BK257" s="12"/>
      <c r="BL257" s="12"/>
      <c r="BM257" s="12"/>
      <c r="BN257" s="12"/>
      <c r="BO257" s="12"/>
      <c r="BP257" s="12"/>
      <c r="BQ257" s="12"/>
      <c r="BR257" s="12"/>
      <c r="BS257" s="12"/>
      <c r="BT257" s="12"/>
      <c r="BU257" s="12"/>
      <c r="BV257" s="12"/>
      <c r="BW257" s="12"/>
      <c r="BX257" s="12"/>
      <c r="BY257" s="12"/>
      <c r="BZ257" s="12"/>
      <c r="CA257" s="12"/>
      <c r="CB257" s="12"/>
      <c r="CC257" s="12"/>
      <c r="CD257" s="12"/>
      <c r="CE257" s="12"/>
      <c r="CF257" s="12"/>
      <c r="CG257" s="12"/>
      <c r="CH257" s="12"/>
      <c r="CI257" s="12"/>
      <c r="CJ257" s="12"/>
      <c r="CK257" s="12"/>
      <c r="CL257" s="12"/>
      <c r="CM257" s="12"/>
      <c r="CN257" s="12"/>
      <c r="CO257" s="12"/>
      <c r="CP257" s="12"/>
      <c r="CQ257" s="12"/>
      <c r="CR257" s="12"/>
      <c r="CS257" s="12"/>
      <c r="CT257" s="12"/>
      <c r="CU257" s="12"/>
      <c r="CV257" s="12"/>
      <c r="CW257" s="12"/>
      <c r="CX257" s="12"/>
      <c r="CY257" s="12"/>
      <c r="CZ257" s="12"/>
      <c r="DA257" s="12"/>
      <c r="DB257" s="12"/>
      <c r="DC257" s="12"/>
      <c r="DD257" s="12"/>
      <c r="DE257" s="12"/>
      <c r="DF257" s="12"/>
      <c r="DG257" s="12"/>
      <c r="DH257" s="12"/>
      <c r="DI257" s="12"/>
      <c r="DJ257" s="12"/>
      <c r="DK257" s="12"/>
      <c r="DL257" s="12"/>
      <c r="DM257" s="12"/>
      <c r="DN257" s="12"/>
      <c r="DO257" s="12"/>
      <c r="DP257" s="12"/>
      <c r="DQ257" s="12"/>
      <c r="DR257" s="12"/>
      <c r="DS257" s="12"/>
      <c r="DT257" s="12"/>
      <c r="DU257" s="12"/>
      <c r="DV257" s="12"/>
      <c r="DW257" s="12"/>
      <c r="DX257" s="12"/>
      <c r="DY257" s="12"/>
      <c r="DZ257" s="12"/>
      <c r="EA257" s="12"/>
      <c r="EB257" s="12"/>
      <c r="EC257" s="12"/>
      <c r="ED257" s="12"/>
      <c r="EE257" s="12"/>
      <c r="EF257" s="12"/>
      <c r="EG257" s="12"/>
      <c r="EH257" s="12"/>
      <c r="EI257" s="12"/>
      <c r="EJ257" s="12"/>
      <c r="EK257" s="12"/>
      <c r="EL257" s="12"/>
      <c r="EM257" s="12"/>
      <c r="EN257" s="12"/>
      <c r="EO257" s="12"/>
      <c r="EP257" s="12"/>
      <c r="EQ257" s="12"/>
      <c r="ER257" s="12"/>
      <c r="ES257" s="12"/>
      <c r="ET257" s="12"/>
      <c r="EU257" s="12"/>
      <c r="EV257" s="12"/>
      <c r="EW257" s="12"/>
      <c r="EX257" s="12"/>
      <c r="EY257" s="12"/>
      <c r="EZ257" s="12"/>
      <c r="FA257" s="12"/>
      <c r="FB257" s="12"/>
      <c r="FC257" s="12"/>
      <c r="FD257" s="12"/>
      <c r="FE257" s="12"/>
      <c r="FF257" s="12"/>
      <c r="FG257" s="12"/>
      <c r="FH257" s="12"/>
      <c r="FI257" s="12"/>
      <c r="FJ257" s="12"/>
      <c r="FK257" s="12"/>
      <c r="FL257" s="12"/>
      <c r="FM257" s="12"/>
      <c r="FN257" s="12"/>
      <c r="FO257" s="12"/>
      <c r="FP257" s="12"/>
      <c r="FQ257" s="12"/>
      <c r="FR257" s="12"/>
      <c r="FS257" s="12"/>
      <c r="FT257" s="12"/>
      <c r="FU257" s="12"/>
      <c r="FV257" s="12"/>
      <c r="FW257" s="12"/>
      <c r="FX257" s="12"/>
      <c r="FY257" s="12"/>
      <c r="FZ257" s="12"/>
      <c r="GA257" s="12"/>
      <c r="GB257" s="12"/>
      <c r="GC257" s="12"/>
      <c r="GD257" s="12"/>
      <c r="GE257" s="12"/>
      <c r="GF257" s="12"/>
      <c r="GG257" s="12"/>
      <c r="GH257" s="12"/>
      <c r="GI257" s="12"/>
      <c r="GJ257" s="12"/>
      <c r="GK257" s="12"/>
      <c r="GL257" s="12"/>
      <c r="GM257" s="12"/>
      <c r="GN257" s="12"/>
      <c r="GO257" s="12"/>
      <c r="GP257" s="12"/>
      <c r="GQ257" s="12"/>
      <c r="GR257" s="12"/>
      <c r="GS257" s="12"/>
      <c r="GT257" s="12"/>
      <c r="GU257" s="12"/>
      <c r="GV257" s="12"/>
      <c r="GW257" s="12"/>
      <c r="GX257" s="12"/>
      <c r="GY257" s="12"/>
      <c r="GZ257" s="12"/>
      <c r="HA257" s="12"/>
      <c r="HB257" s="12"/>
      <c r="HC257" s="12"/>
      <c r="HD257" s="12"/>
      <c r="HE257" s="12"/>
      <c r="HF257" s="12"/>
      <c r="HG257" s="12"/>
      <c r="HH257" s="12"/>
      <c r="HI257" s="12"/>
      <c r="HJ257" s="12"/>
      <c r="HK257" s="12"/>
      <c r="HL257" s="12"/>
      <c r="HM257" s="12"/>
      <c r="HN257" s="12"/>
      <c r="HO257" s="12"/>
      <c r="HP257" s="12"/>
      <c r="HQ257" s="12"/>
      <c r="HR257" s="12"/>
      <c r="HS257" s="12"/>
      <c r="HT257" s="12"/>
      <c r="HU257" s="12"/>
      <c r="HV257" s="12"/>
      <c r="HW257" s="12"/>
      <c r="HX257" s="12"/>
      <c r="HY257" s="12"/>
      <c r="HZ257" s="12"/>
      <c r="IA257" s="12"/>
      <c r="IB257" s="12"/>
      <c r="IC257" s="12"/>
      <c r="ID257" s="12"/>
      <c r="IE257" s="12"/>
      <c r="IF257" s="12"/>
      <c r="IG257" s="12"/>
      <c r="IH257" s="12"/>
      <c r="II257" s="12"/>
      <c r="IJ257" s="12"/>
      <c r="IK257" s="12"/>
      <c r="IL257" s="12"/>
      <c r="IM257" s="12"/>
      <c r="IN257" s="12"/>
      <c r="IO257" s="12"/>
      <c r="IP257" s="12"/>
      <c r="IQ257" s="12"/>
      <c r="IR257" s="12"/>
      <c r="IS257" s="12"/>
      <c r="IT257" s="12"/>
      <c r="IU257" s="12"/>
      <c r="IV257" s="12"/>
      <c r="IW257" s="12"/>
      <c r="IX257" s="12"/>
      <c r="IY257" s="12"/>
      <c r="IZ257" s="12"/>
      <c r="JA257" s="12"/>
      <c r="JB257" s="12"/>
      <c r="JC257" s="12"/>
      <c r="JD257" s="12"/>
      <c r="JE257" s="12"/>
      <c r="JF257" s="12"/>
      <c r="JG257" s="12"/>
      <c r="JH257" s="12"/>
      <c r="JI257" s="12"/>
      <c r="JJ257" s="12"/>
      <c r="JK257" s="12"/>
      <c r="JL257" s="12"/>
      <c r="JM257" s="12"/>
      <c r="JN257" s="12"/>
      <c r="JO257" s="12"/>
      <c r="JP257" s="12"/>
      <c r="JQ257" s="12"/>
      <c r="JR257" s="12"/>
      <c r="JS257" s="12"/>
      <c r="JT257" s="12"/>
      <c r="JU257" s="12"/>
      <c r="JV257" s="12"/>
      <c r="JW257" s="12"/>
      <c r="JX257" s="12"/>
      <c r="JY257" s="12"/>
      <c r="JZ257" s="12"/>
      <c r="KA257" s="12"/>
      <c r="KB257" s="12"/>
      <c r="KC257" s="12"/>
      <c r="KD257" s="12"/>
      <c r="KE257" s="12"/>
      <c r="KF257" s="12"/>
      <c r="KG257" s="12"/>
      <c r="KH257" s="12"/>
      <c r="KI257" s="12"/>
      <c r="KJ257" s="12"/>
      <c r="KK257" s="12"/>
      <c r="KL257" s="12"/>
      <c r="KM257" s="12"/>
      <c r="KN257" s="12"/>
      <c r="KO257" s="12"/>
      <c r="KP257" s="12"/>
      <c r="KQ257" s="12"/>
      <c r="KR257" s="12"/>
      <c r="KS257" s="12"/>
      <c r="KT257" s="12"/>
      <c r="KU257" s="12"/>
      <c r="KV257" s="12"/>
      <c r="KW257" s="12"/>
      <c r="KX257" s="12"/>
      <c r="KY257" s="12"/>
      <c r="KZ257" s="12"/>
      <c r="LA257" s="12"/>
      <c r="LB257" s="12"/>
      <c r="LC257" s="12"/>
      <c r="LD257" s="12"/>
      <c r="LE257" s="12"/>
      <c r="LF257" s="12"/>
      <c r="LG257" s="12"/>
      <c r="LH257" s="12"/>
      <c r="LI257" s="12"/>
      <c r="LJ257" s="12"/>
      <c r="LK257" s="12"/>
      <c r="LL257" s="12"/>
      <c r="LM257" s="12"/>
      <c r="LN257" s="12"/>
      <c r="LO257" s="12"/>
      <c r="LP257" s="12"/>
      <c r="LQ257" s="12"/>
      <c r="LR257" s="12"/>
      <c r="LS257" s="12"/>
      <c r="LT257" s="12"/>
      <c r="LU257" s="12"/>
      <c r="LV257" s="12"/>
      <c r="LW257" s="12"/>
      <c r="LX257" s="12"/>
      <c r="LY257" s="12"/>
      <c r="LZ257" s="12"/>
      <c r="MA257" s="12"/>
      <c r="MB257" s="12"/>
      <c r="MC257" s="12"/>
      <c r="MD257" s="12"/>
      <c r="ME257" s="12"/>
      <c r="MF257" s="12"/>
      <c r="MG257" s="12"/>
      <c r="MH257" s="12"/>
      <c r="MI257" s="12"/>
      <c r="MJ257" s="12"/>
      <c r="MK257" s="12"/>
      <c r="ML257" s="12"/>
      <c r="MM257" s="12"/>
      <c r="MN257" s="12"/>
      <c r="MO257" s="12"/>
      <c r="MP257" s="12"/>
      <c r="MQ257" s="12"/>
      <c r="MR257" s="12"/>
      <c r="MS257" s="12"/>
      <c r="MT257" s="12"/>
      <c r="MU257" s="12"/>
      <c r="MV257" s="12"/>
      <c r="MW257" s="12"/>
      <c r="MX257" s="12"/>
      <c r="MY257" s="12"/>
      <c r="MZ257" s="12"/>
      <c r="NA257" s="12"/>
      <c r="NB257" s="12"/>
      <c r="NC257" s="12"/>
      <c r="ND257" s="12"/>
      <c r="NE257" s="12"/>
      <c r="NF257" s="12"/>
      <c r="NG257" s="12"/>
      <c r="NH257" s="12"/>
      <c r="NI257" s="12"/>
      <c r="NJ257" s="12"/>
      <c r="NK257" s="12"/>
      <c r="NL257" s="12"/>
      <c r="NM257" s="12"/>
      <c r="NN257" s="12"/>
      <c r="NO257" s="12"/>
      <c r="NP257" s="12"/>
      <c r="NQ257" s="12"/>
      <c r="NR257" s="12"/>
      <c r="NS257" s="12"/>
      <c r="NT257" s="12"/>
      <c r="NU257" s="12"/>
      <c r="NV257" s="12"/>
      <c r="NW257" s="12"/>
      <c r="NX257" s="12"/>
      <c r="NY257" s="12"/>
      <c r="NZ257" s="12"/>
      <c r="OA257" s="12"/>
      <c r="OB257" s="12"/>
      <c r="OC257" s="12"/>
      <c r="OD257" s="12"/>
      <c r="OE257" s="12"/>
      <c r="OF257" s="12"/>
      <c r="OG257" s="12"/>
      <c r="OH257" s="12"/>
      <c r="OI257" s="12"/>
      <c r="OJ257" s="12"/>
      <c r="OK257" s="12"/>
      <c r="OL257" s="12"/>
      <c r="OM257" s="12"/>
      <c r="ON257" s="12"/>
      <c r="OO257" s="12"/>
      <c r="OP257" s="12"/>
      <c r="OQ257" s="12"/>
      <c r="OR257" s="12"/>
      <c r="OS257" s="12"/>
      <c r="OT257" s="12"/>
      <c r="OU257" s="12"/>
      <c r="OV257" s="12"/>
      <c r="OW257" s="12"/>
      <c r="OX257" s="12"/>
      <c r="OY257" s="12"/>
      <c r="OZ257" s="12"/>
      <c r="PA257" s="12"/>
      <c r="PB257" s="12"/>
      <c r="PC257" s="12"/>
      <c r="PD257" s="12"/>
      <c r="PE257" s="12"/>
      <c r="PF257" s="12"/>
      <c r="PG257" s="12"/>
      <c r="PH257" s="12"/>
      <c r="PI257" s="12"/>
      <c r="PJ257" s="12"/>
      <c r="PK257" s="12"/>
      <c r="PL257" s="12"/>
      <c r="PM257" s="12"/>
      <c r="PN257" s="12"/>
      <c r="PO257" s="12"/>
      <c r="PP257" s="12"/>
      <c r="PQ257" s="12"/>
      <c r="PR257" s="12"/>
      <c r="PS257" s="12"/>
      <c r="PT257" s="12"/>
      <c r="PU257" s="12"/>
      <c r="PV257" s="12"/>
      <c r="PW257" s="12"/>
      <c r="PX257" s="12"/>
      <c r="PY257" s="12"/>
      <c r="PZ257" s="12"/>
      <c r="QA257" s="12"/>
      <c r="QB257" s="12"/>
      <c r="QC257" s="12"/>
      <c r="QD257" s="12"/>
      <c r="QE257" s="12"/>
      <c r="QF257" s="12"/>
      <c r="QG257" s="12"/>
      <c r="QH257" s="12"/>
      <c r="QI257" s="12"/>
      <c r="QJ257" s="12"/>
      <c r="QK257" s="12"/>
      <c r="QL257" s="12"/>
      <c r="QM257" s="12"/>
      <c r="QN257" s="12"/>
      <c r="QO257" s="12"/>
      <c r="QP257" s="12"/>
      <c r="QQ257" s="12"/>
      <c r="QR257" s="12"/>
      <c r="QS257" s="12"/>
      <c r="QT257" s="12"/>
      <c r="QU257" s="12"/>
      <c r="QV257" s="12"/>
      <c r="QW257" s="12"/>
      <c r="QX257" s="12"/>
      <c r="QY257" s="12"/>
      <c r="QZ257" s="12"/>
      <c r="RA257" s="12"/>
      <c r="RB257" s="12"/>
      <c r="RC257" s="12"/>
      <c r="RD257" s="12"/>
      <c r="RE257" s="12"/>
      <c r="RF257" s="12"/>
      <c r="RG257" s="12"/>
      <c r="RH257" s="12"/>
      <c r="RI257" s="12"/>
      <c r="RJ257" s="12"/>
      <c r="RK257" s="12"/>
      <c r="RL257" s="12"/>
      <c r="RM257" s="12"/>
      <c r="RN257" s="12"/>
      <c r="RO257" s="12"/>
      <c r="RP257" s="12"/>
      <c r="RQ257" s="12"/>
      <c r="RR257" s="12"/>
      <c r="RS257" s="12"/>
      <c r="RT257" s="12"/>
      <c r="RU257" s="12"/>
      <c r="RV257" s="12"/>
      <c r="RW257" s="12"/>
      <c r="RX257" s="12"/>
      <c r="RY257" s="12"/>
      <c r="RZ257" s="12"/>
      <c r="SA257" s="12"/>
      <c r="SB257" s="12"/>
      <c r="SC257" s="12"/>
      <c r="SD257" s="12"/>
      <c r="SE257" s="12"/>
      <c r="SF257" s="12"/>
      <c r="SG257" s="12"/>
      <c r="SH257" s="12"/>
      <c r="SI257" s="12"/>
      <c r="SJ257" s="12"/>
      <c r="SK257" s="12"/>
      <c r="SL257" s="12"/>
      <c r="SM257" s="12"/>
      <c r="SN257" s="12"/>
      <c r="SO257" s="12"/>
      <c r="SP257" s="12"/>
      <c r="SQ257" s="12"/>
      <c r="SR257" s="12"/>
      <c r="SS257" s="12"/>
      <c r="ST257" s="12"/>
      <c r="SU257" s="12"/>
      <c r="SV257" s="12"/>
      <c r="SW257" s="12"/>
      <c r="SX257" s="12"/>
      <c r="SY257" s="12"/>
      <c r="SZ257" s="12"/>
      <c r="TA257" s="12"/>
      <c r="TB257" s="12"/>
      <c r="TC257" s="12"/>
      <c r="TD257" s="12"/>
      <c r="TE257" s="12"/>
      <c r="TF257" s="12"/>
      <c r="TG257" s="12"/>
      <c r="TH257" s="12"/>
      <c r="TI257" s="12"/>
      <c r="TJ257" s="12"/>
      <c r="TK257" s="12"/>
      <c r="TL257" s="12"/>
      <c r="TM257" s="12"/>
      <c r="TN257" s="12"/>
      <c r="TO257" s="12"/>
      <c r="TP257" s="12"/>
      <c r="TQ257" s="12"/>
      <c r="TR257" s="12"/>
      <c r="TS257" s="12"/>
      <c r="TT257" s="12"/>
      <c r="TU257" s="12"/>
      <c r="TV257" s="12"/>
      <c r="TW257" s="12"/>
      <c r="TX257" s="12"/>
      <c r="TY257" s="12"/>
      <c r="TZ257" s="12"/>
      <c r="UA257" s="12"/>
      <c r="UB257" s="12"/>
      <c r="UC257" s="12"/>
      <c r="UD257" s="12"/>
      <c r="UE257" s="12"/>
      <c r="UF257" s="12"/>
      <c r="UG257" s="12"/>
      <c r="UH257" s="12"/>
      <c r="UI257" s="12"/>
      <c r="UJ257" s="12"/>
      <c r="UK257" s="12"/>
      <c r="UL257" s="12"/>
      <c r="UM257" s="12"/>
      <c r="UN257" s="12"/>
      <c r="UO257" s="12"/>
      <c r="UP257" s="12"/>
      <c r="UQ257" s="12"/>
      <c r="UR257" s="12"/>
      <c r="US257" s="12"/>
      <c r="UT257" s="12"/>
      <c r="UU257" s="12"/>
      <c r="UV257" s="12"/>
      <c r="UW257" s="12"/>
      <c r="UX257" s="12"/>
      <c r="UY257" s="12"/>
      <c r="UZ257" s="12"/>
      <c r="VA257" s="12"/>
      <c r="VB257" s="12"/>
      <c r="VC257" s="12"/>
      <c r="VD257" s="12"/>
      <c r="VE257" s="12"/>
      <c r="VF257" s="12"/>
      <c r="VG257" s="12"/>
      <c r="VH257" s="12"/>
      <c r="VI257" s="12"/>
      <c r="VJ257" s="12"/>
      <c r="VK257" s="12"/>
      <c r="VL257" s="12"/>
      <c r="VM257" s="12"/>
      <c r="VN257" s="12"/>
      <c r="VO257" s="12"/>
      <c r="VP257" s="12"/>
      <c r="VQ257" s="12"/>
      <c r="VR257" s="12"/>
      <c r="VS257" s="12"/>
      <c r="VT257" s="12"/>
      <c r="VU257" s="12"/>
      <c r="VV257" s="12"/>
      <c r="VW257" s="12"/>
      <c r="VX257" s="12"/>
      <c r="VY257" s="12"/>
      <c r="VZ257" s="12"/>
      <c r="WA257" s="12"/>
      <c r="WB257" s="12"/>
      <c r="WC257" s="12"/>
      <c r="WD257" s="12"/>
      <c r="WE257" s="12"/>
      <c r="WF257" s="12"/>
      <c r="WG257" s="12"/>
      <c r="WH257" s="12"/>
      <c r="WI257" s="12"/>
      <c r="WJ257" s="12"/>
      <c r="WK257" s="12"/>
      <c r="WL257" s="12"/>
      <c r="WM257" s="12"/>
      <c r="WN257" s="12"/>
      <c r="WO257" s="12"/>
      <c r="WP257" s="12"/>
      <c r="WQ257" s="12"/>
      <c r="WR257" s="12"/>
      <c r="WS257" s="12"/>
      <c r="WT257" s="12"/>
      <c r="WU257" s="12"/>
      <c r="WV257" s="12"/>
      <c r="WW257" s="12"/>
      <c r="WX257" s="12"/>
      <c r="WY257" s="12"/>
      <c r="WZ257" s="12"/>
      <c r="XA257" s="12"/>
      <c r="XB257" s="12"/>
      <c r="XC257" s="12"/>
      <c r="XD257" s="12"/>
      <c r="XE257" s="12"/>
      <c r="XF257" s="12"/>
      <c r="XG257" s="12"/>
      <c r="XH257" s="12"/>
      <c r="XI257" s="12"/>
      <c r="XJ257" s="12"/>
      <c r="XK257" s="12"/>
      <c r="XL257" s="12"/>
      <c r="XM257" s="12"/>
      <c r="XN257" s="12"/>
      <c r="XO257" s="12"/>
      <c r="XP257" s="12"/>
      <c r="XQ257" s="12"/>
      <c r="XR257" s="12"/>
      <c r="XS257" s="12"/>
      <c r="XT257" s="12"/>
      <c r="XU257" s="12"/>
      <c r="XV257" s="12"/>
      <c r="XW257" s="12"/>
      <c r="XX257" s="12"/>
      <c r="XY257" s="12"/>
      <c r="XZ257" s="12"/>
      <c r="YA257" s="12"/>
      <c r="YB257" s="12"/>
      <c r="YC257" s="12"/>
      <c r="YD257" s="12"/>
      <c r="YE257" s="12"/>
      <c r="YF257" s="12"/>
      <c r="YG257" s="12"/>
      <c r="YH257" s="12"/>
      <c r="YI257" s="12"/>
      <c r="YJ257" s="12"/>
      <c r="YK257" s="12"/>
      <c r="YL257" s="12"/>
      <c r="YM257" s="12"/>
      <c r="YN257" s="12"/>
      <c r="YO257" s="12"/>
      <c r="YP257" s="12"/>
      <c r="YQ257" s="12"/>
      <c r="YR257" s="12"/>
      <c r="YS257" s="12"/>
      <c r="YT257" s="12"/>
      <c r="YU257" s="12"/>
      <c r="YV257" s="12"/>
      <c r="YW257" s="12"/>
      <c r="YX257" s="12"/>
      <c r="YY257" s="12"/>
      <c r="YZ257" s="12"/>
      <c r="ZA257" s="12"/>
      <c r="ZB257" s="12"/>
      <c r="ZC257" s="12"/>
      <c r="ZD257" s="12"/>
      <c r="ZE257" s="12"/>
      <c r="ZF257" s="12"/>
      <c r="ZG257" s="12"/>
      <c r="ZH257" s="12"/>
      <c r="ZI257" s="12"/>
      <c r="ZJ257" s="12"/>
      <c r="ZK257" s="12"/>
      <c r="ZL257" s="12"/>
      <c r="ZM257" s="12"/>
      <c r="ZN257" s="12"/>
      <c r="ZO257" s="12"/>
      <c r="ZP257" s="12"/>
      <c r="ZQ257" s="12"/>
      <c r="ZR257" s="12"/>
      <c r="ZS257" s="12"/>
      <c r="ZT257" s="12"/>
      <c r="ZU257" s="12"/>
      <c r="ZV257" s="12"/>
      <c r="ZW257" s="12"/>
      <c r="ZX257" s="12"/>
      <c r="ZY257" s="12"/>
      <c r="ZZ257" s="12"/>
      <c r="AAA257" s="12"/>
      <c r="AAB257" s="12"/>
      <c r="AAC257" s="12"/>
      <c r="AAD257" s="12"/>
      <c r="AAE257" s="12"/>
      <c r="AAF257" s="12"/>
      <c r="AAG257" s="12"/>
      <c r="AAH257" s="12"/>
      <c r="AAI257" s="12"/>
      <c r="AAJ257" s="12"/>
      <c r="AAK257" s="12"/>
      <c r="AAL257" s="12"/>
      <c r="AAM257" s="12"/>
      <c r="AAN257" s="12"/>
      <c r="AAO257" s="12"/>
      <c r="AAP257" s="12"/>
      <c r="AAQ257" s="12"/>
      <c r="AAR257" s="12"/>
      <c r="AAS257" s="12"/>
      <c r="AAT257" s="12"/>
      <c r="AAU257" s="12"/>
      <c r="AAV257" s="12"/>
      <c r="AAW257" s="12"/>
      <c r="AAX257" s="12"/>
      <c r="AAY257" s="12"/>
      <c r="AAZ257" s="12"/>
      <c r="ABA257" s="12"/>
      <c r="ABB257" s="12"/>
      <c r="ABC257" s="12"/>
      <c r="ABD257" s="12"/>
      <c r="ABE257" s="12"/>
      <c r="ABF257" s="12"/>
      <c r="ABG257" s="12"/>
      <c r="ABH257" s="12"/>
      <c r="ABI257" s="12"/>
      <c r="ABJ257" s="12"/>
      <c r="ABK257" s="12"/>
      <c r="ABL257" s="12"/>
      <c r="ABM257" s="12"/>
      <c r="ABN257" s="12"/>
      <c r="ABO257" s="12"/>
      <c r="ABP257" s="12"/>
      <c r="ABQ257" s="12"/>
      <c r="ABR257" s="12"/>
      <c r="ABS257" s="12"/>
      <c r="ABT257" s="12"/>
      <c r="ABU257" s="12"/>
      <c r="ABV257" s="12"/>
      <c r="ABW257" s="12"/>
      <c r="ABX257" s="12"/>
      <c r="ABY257" s="12"/>
      <c r="ABZ257" s="12"/>
      <c r="ACA257" s="12"/>
      <c r="ACB257" s="12"/>
      <c r="ACC257" s="12"/>
      <c r="ACD257" s="12"/>
      <c r="ACE257" s="12"/>
      <c r="ACF257" s="12"/>
      <c r="ACG257" s="12"/>
      <c r="ACH257" s="12"/>
      <c r="ACI257" s="12"/>
      <c r="ACJ257" s="12"/>
      <c r="ACK257" s="12"/>
      <c r="ACL257" s="12"/>
      <c r="ACM257" s="12"/>
      <c r="ACN257" s="12"/>
      <c r="ACO257" s="12"/>
      <c r="ACP257" s="12"/>
      <c r="ACQ257" s="12"/>
      <c r="ACR257" s="12"/>
      <c r="ACS257" s="12"/>
      <c r="ACT257" s="12"/>
      <c r="ACU257" s="12"/>
      <c r="ACV257" s="12"/>
      <c r="ACW257" s="12"/>
      <c r="ACX257" s="12"/>
      <c r="ACY257" s="12"/>
      <c r="ACZ257" s="12"/>
      <c r="ADA257" s="12"/>
      <c r="ADB257" s="12"/>
      <c r="ADC257" s="12"/>
      <c r="ADD257" s="12"/>
      <c r="ADE257" s="12"/>
      <c r="ADF257" s="12"/>
      <c r="ADG257" s="12"/>
      <c r="ADH257" s="12"/>
      <c r="ADI257" s="12"/>
      <c r="ADJ257" s="12"/>
      <c r="ADK257" s="12"/>
      <c r="ADL257" s="12"/>
      <c r="ADM257" s="12"/>
      <c r="ADN257" s="12"/>
      <c r="ADO257" s="12"/>
      <c r="ADP257" s="12"/>
      <c r="ADQ257" s="12"/>
      <c r="ADR257" s="12"/>
      <c r="ADS257" s="12"/>
      <c r="ADT257" s="12"/>
      <c r="ADU257" s="12"/>
      <c r="ADV257" s="12"/>
      <c r="ADW257" s="12"/>
      <c r="ADX257" s="12"/>
      <c r="ADY257" s="12"/>
      <c r="ADZ257" s="12"/>
      <c r="AEA257" s="12"/>
      <c r="AEB257" s="12"/>
      <c r="AEC257" s="12"/>
      <c r="AED257" s="12"/>
      <c r="AEE257" s="12"/>
      <c r="AEF257" s="12"/>
      <c r="AEG257" s="12"/>
      <c r="AEH257" s="12"/>
      <c r="AEI257" s="12"/>
      <c r="AEJ257" s="12"/>
      <c r="AEK257" s="12"/>
      <c r="AEL257" s="12"/>
      <c r="AEM257" s="12"/>
      <c r="AEN257" s="12"/>
      <c r="AEO257" s="12"/>
      <c r="AEP257" s="12"/>
      <c r="AEQ257" s="12"/>
      <c r="AER257" s="12"/>
      <c r="AES257" s="12"/>
      <c r="AET257" s="12"/>
      <c r="AEU257" s="12"/>
      <c r="AEV257" s="12"/>
      <c r="AEW257" s="12"/>
      <c r="AEX257" s="12"/>
      <c r="AEY257" s="12"/>
      <c r="AEZ257" s="12"/>
      <c r="AFA257" s="12"/>
      <c r="AFB257" s="12"/>
      <c r="AFC257" s="12"/>
      <c r="AFD257" s="12"/>
      <c r="AFE257" s="12"/>
      <c r="AFF257" s="12"/>
      <c r="AFG257" s="12"/>
      <c r="AFH257" s="12"/>
      <c r="AFI257" s="12"/>
      <c r="AFJ257" s="12"/>
      <c r="AFK257" s="12"/>
      <c r="AFL257" s="12"/>
      <c r="AFM257" s="12"/>
      <c r="AFN257" s="12"/>
      <c r="AFO257" s="12"/>
      <c r="AFP257" s="12"/>
      <c r="AFQ257" s="12"/>
      <c r="AFR257" s="12"/>
      <c r="AFS257" s="12"/>
      <c r="AFT257" s="12"/>
      <c r="AFU257" s="12"/>
      <c r="AFV257" s="12"/>
      <c r="AFW257" s="12"/>
      <c r="AFX257" s="12"/>
      <c r="AFY257" s="12"/>
      <c r="AFZ257" s="12"/>
      <c r="AGA257" s="12"/>
      <c r="AGB257" s="12"/>
      <c r="AGC257" s="12"/>
      <c r="AGD257" s="12"/>
      <c r="AGE257" s="12"/>
      <c r="AGF257" s="12"/>
      <c r="AGG257" s="12"/>
      <c r="AGH257" s="12"/>
      <c r="AGI257" s="12"/>
      <c r="AGJ257" s="12"/>
      <c r="AGK257" s="12"/>
      <c r="AGL257" s="12"/>
      <c r="AGM257" s="12"/>
      <c r="AGN257" s="12"/>
      <c r="AGO257" s="12"/>
      <c r="AGP257" s="12"/>
      <c r="AGQ257" s="12"/>
      <c r="AGR257" s="12"/>
      <c r="AGS257" s="12"/>
      <c r="AGT257" s="12"/>
      <c r="AGU257" s="12"/>
      <c r="AGV257" s="12"/>
      <c r="AGW257" s="12"/>
      <c r="AGX257" s="12"/>
      <c r="AGY257" s="12"/>
      <c r="AGZ257" s="12"/>
      <c r="AHA257" s="12"/>
      <c r="AHB257" s="12"/>
      <c r="AHC257" s="12"/>
      <c r="AHD257" s="12"/>
      <c r="AHE257" s="12"/>
      <c r="AHF257" s="12"/>
      <c r="AHG257" s="12"/>
      <c r="AHH257" s="12"/>
      <c r="AHI257" s="12"/>
      <c r="AHJ257" s="12"/>
      <c r="AHK257" s="12"/>
      <c r="AHL257" s="12"/>
      <c r="AHM257" s="12"/>
      <c r="AHN257" s="12"/>
      <c r="AHO257" s="12"/>
      <c r="AHP257" s="12"/>
      <c r="AHQ257" s="12"/>
      <c r="AHR257" s="12"/>
      <c r="AHS257" s="12"/>
      <c r="AHT257" s="12"/>
      <c r="AHU257" s="12"/>
      <c r="AHV257" s="12"/>
      <c r="AHW257" s="12"/>
      <c r="AHX257" s="12"/>
      <c r="AHY257" s="12"/>
      <c r="AHZ257" s="12"/>
      <c r="AIA257" s="12"/>
      <c r="AIB257" s="12"/>
      <c r="AIC257" s="12"/>
      <c r="AID257" s="12"/>
      <c r="AIE257" s="12"/>
      <c r="AIF257" s="12"/>
      <c r="AIG257" s="12"/>
      <c r="AIH257" s="12"/>
      <c r="AII257" s="12"/>
      <c r="AIJ257" s="12"/>
      <c r="AIK257" s="12"/>
      <c r="AIL257" s="12"/>
      <c r="AIM257" s="12"/>
      <c r="AIN257" s="12"/>
      <c r="AIO257" s="12"/>
      <c r="AIP257" s="12"/>
      <c r="AIQ257" s="12"/>
      <c r="AIR257" s="12"/>
      <c r="AIS257" s="12"/>
      <c r="AIT257" s="12"/>
      <c r="AIU257" s="12"/>
      <c r="AIV257" s="12"/>
      <c r="AIW257" s="12"/>
      <c r="AIX257" s="12"/>
      <c r="AIY257" s="12"/>
      <c r="AIZ257" s="12"/>
      <c r="AJA257" s="12"/>
      <c r="AJB257" s="12"/>
      <c r="AJC257" s="12"/>
      <c r="AJD257" s="12"/>
      <c r="AJE257" s="12"/>
      <c r="AJF257" s="12"/>
      <c r="AJG257" s="12"/>
      <c r="AJH257" s="12"/>
      <c r="AJI257" s="12"/>
      <c r="AJJ257" s="12"/>
      <c r="AJK257" s="12"/>
      <c r="AJL257" s="12"/>
      <c r="AJM257" s="12"/>
      <c r="AJN257" s="12"/>
      <c r="AJO257" s="12"/>
      <c r="AJP257" s="12"/>
      <c r="AJQ257" s="12"/>
      <c r="AJR257" s="12"/>
      <c r="AJS257" s="12"/>
      <c r="AJT257" s="12"/>
      <c r="AJU257" s="12"/>
      <c r="AJV257" s="12"/>
      <c r="AJW257" s="12"/>
      <c r="AJX257" s="12"/>
      <c r="AJY257" s="12"/>
      <c r="AJZ257" s="12"/>
      <c r="AKA257" s="12"/>
      <c r="AKB257" s="12"/>
      <c r="AKC257" s="12"/>
      <c r="AKD257" s="12"/>
      <c r="AKE257" s="12"/>
      <c r="AKF257" s="12"/>
      <c r="AKG257" s="12"/>
      <c r="AKH257" s="12"/>
      <c r="AKI257" s="12"/>
      <c r="AKJ257" s="12"/>
      <c r="AKK257" s="12"/>
      <c r="AKL257" s="12"/>
      <c r="AKM257" s="12"/>
      <c r="AKN257" s="12"/>
      <c r="AKO257" s="12"/>
      <c r="AKP257" s="12"/>
      <c r="AKQ257" s="12"/>
      <c r="AKR257" s="12"/>
      <c r="AKS257" s="12"/>
      <c r="AKT257" s="12"/>
      <c r="AKU257" s="12"/>
      <c r="AKV257" s="12"/>
      <c r="AKW257" s="12"/>
      <c r="AKX257" s="12"/>
      <c r="AKY257" s="12"/>
      <c r="AKZ257" s="12"/>
      <c r="ALA257" s="12"/>
      <c r="ALB257" s="12"/>
      <c r="ALC257" s="12"/>
      <c r="ALD257" s="12"/>
      <c r="ALE257" s="12"/>
      <c r="ALF257" s="12"/>
      <c r="ALG257" s="12"/>
      <c r="ALH257" s="12"/>
      <c r="ALI257" s="12"/>
      <c r="ALJ257" s="12"/>
      <c r="ALK257" s="12"/>
      <c r="ALL257" s="12"/>
      <c r="ALM257" s="12"/>
      <c r="ALN257" s="12"/>
      <c r="ALO257" s="12"/>
      <c r="ALP257" s="12"/>
      <c r="ALQ257" s="12"/>
      <c r="ALR257" s="12"/>
      <c r="ALS257" s="12"/>
      <c r="ALT257" s="12"/>
      <c r="ALU257" s="12"/>
      <c r="ALV257" s="12"/>
      <c r="ALW257" s="12"/>
      <c r="ALX257" s="12"/>
      <c r="ALY257" s="12"/>
      <c r="ALZ257" s="12"/>
      <c r="AMA257" s="12"/>
      <c r="AMB257" s="12"/>
      <c r="AMC257" s="12"/>
      <c r="AMD257" s="12"/>
      <c r="AME257" s="12"/>
      <c r="AMF257" s="12"/>
      <c r="AMG257" s="12"/>
      <c r="AMH257" s="12"/>
      <c r="AMI257" s="12"/>
    </row>
    <row r="258" spans="1:1023" s="13" customFormat="1" x14ac:dyDescent="0.2">
      <c r="A258" s="12"/>
      <c r="B258" s="93"/>
      <c r="C258" s="79"/>
      <c r="D258" s="40"/>
      <c r="E258" s="171"/>
      <c r="F258" s="37"/>
      <c r="G258" s="205"/>
      <c r="H258" s="37">
        <f>SUM(F257*H257)</f>
        <v>26457.826799999999</v>
      </c>
      <c r="I258" s="283">
        <f>SUM(F257*I257)</f>
        <v>1959.6828</v>
      </c>
      <c r="J258" s="62">
        <f>SUM(H258:I258)</f>
        <v>28417.509599999998</v>
      </c>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c r="AH258" s="12"/>
      <c r="AI258" s="12"/>
      <c r="AJ258" s="12"/>
      <c r="AK258" s="12"/>
      <c r="AL258" s="12"/>
      <c r="AM258" s="12"/>
      <c r="AN258" s="12"/>
      <c r="AO258" s="12"/>
      <c r="AP258" s="12"/>
      <c r="AQ258" s="12"/>
      <c r="AR258" s="12"/>
      <c r="AS258" s="12"/>
      <c r="AT258" s="12"/>
      <c r="AU258" s="12"/>
      <c r="AV258" s="12"/>
      <c r="AW258" s="12"/>
      <c r="AX258" s="12"/>
      <c r="AY258" s="12"/>
      <c r="AZ258" s="12"/>
      <c r="BA258" s="12"/>
      <c r="BB258" s="12"/>
      <c r="BC258" s="12"/>
      <c r="BD258" s="12"/>
      <c r="BE258" s="12"/>
      <c r="BF258" s="12"/>
      <c r="BG258" s="12"/>
      <c r="BH258" s="12"/>
      <c r="BI258" s="12"/>
      <c r="BJ258" s="12"/>
      <c r="BK258" s="12"/>
      <c r="BL258" s="12"/>
      <c r="BM258" s="12"/>
      <c r="BN258" s="12"/>
      <c r="BO258" s="12"/>
      <c r="BP258" s="12"/>
      <c r="BQ258" s="12"/>
      <c r="BR258" s="12"/>
      <c r="BS258" s="12"/>
      <c r="BT258" s="12"/>
      <c r="BU258" s="12"/>
      <c r="BV258" s="12"/>
      <c r="BW258" s="12"/>
      <c r="BX258" s="12"/>
      <c r="BY258" s="12"/>
      <c r="BZ258" s="12"/>
      <c r="CA258" s="12"/>
      <c r="CB258" s="12"/>
      <c r="CC258" s="12"/>
      <c r="CD258" s="12"/>
      <c r="CE258" s="12"/>
      <c r="CF258" s="12"/>
      <c r="CG258" s="12"/>
      <c r="CH258" s="12"/>
      <c r="CI258" s="12"/>
      <c r="CJ258" s="12"/>
      <c r="CK258" s="12"/>
      <c r="CL258" s="12"/>
      <c r="CM258" s="12"/>
      <c r="CN258" s="12"/>
      <c r="CO258" s="12"/>
      <c r="CP258" s="12"/>
      <c r="CQ258" s="12"/>
      <c r="CR258" s="12"/>
      <c r="CS258" s="12"/>
      <c r="CT258" s="12"/>
      <c r="CU258" s="12"/>
      <c r="CV258" s="12"/>
      <c r="CW258" s="12"/>
      <c r="CX258" s="12"/>
      <c r="CY258" s="12"/>
      <c r="CZ258" s="12"/>
      <c r="DA258" s="12"/>
      <c r="DB258" s="12"/>
      <c r="DC258" s="12"/>
      <c r="DD258" s="12"/>
      <c r="DE258" s="12"/>
      <c r="DF258" s="12"/>
      <c r="DG258" s="12"/>
      <c r="DH258" s="12"/>
      <c r="DI258" s="12"/>
      <c r="DJ258" s="12"/>
      <c r="DK258" s="12"/>
      <c r="DL258" s="12"/>
      <c r="DM258" s="12"/>
      <c r="DN258" s="12"/>
      <c r="DO258" s="12"/>
      <c r="DP258" s="12"/>
      <c r="DQ258" s="12"/>
      <c r="DR258" s="12"/>
      <c r="DS258" s="12"/>
      <c r="DT258" s="12"/>
      <c r="DU258" s="12"/>
      <c r="DV258" s="12"/>
      <c r="DW258" s="12"/>
      <c r="DX258" s="12"/>
      <c r="DY258" s="12"/>
      <c r="DZ258" s="12"/>
      <c r="EA258" s="12"/>
      <c r="EB258" s="12"/>
      <c r="EC258" s="12"/>
      <c r="ED258" s="12"/>
      <c r="EE258" s="12"/>
      <c r="EF258" s="12"/>
      <c r="EG258" s="12"/>
      <c r="EH258" s="12"/>
      <c r="EI258" s="12"/>
      <c r="EJ258" s="12"/>
      <c r="EK258" s="12"/>
      <c r="EL258" s="12"/>
      <c r="EM258" s="12"/>
      <c r="EN258" s="12"/>
      <c r="EO258" s="12"/>
      <c r="EP258" s="12"/>
      <c r="EQ258" s="12"/>
      <c r="ER258" s="12"/>
      <c r="ES258" s="12"/>
      <c r="ET258" s="12"/>
      <c r="EU258" s="12"/>
      <c r="EV258" s="12"/>
      <c r="EW258" s="12"/>
      <c r="EX258" s="12"/>
      <c r="EY258" s="12"/>
      <c r="EZ258" s="12"/>
      <c r="FA258" s="12"/>
      <c r="FB258" s="12"/>
      <c r="FC258" s="12"/>
      <c r="FD258" s="12"/>
      <c r="FE258" s="12"/>
      <c r="FF258" s="12"/>
      <c r="FG258" s="12"/>
      <c r="FH258" s="12"/>
      <c r="FI258" s="12"/>
      <c r="FJ258" s="12"/>
      <c r="FK258" s="12"/>
      <c r="FL258" s="12"/>
      <c r="FM258" s="12"/>
      <c r="FN258" s="12"/>
      <c r="FO258" s="12"/>
      <c r="FP258" s="12"/>
      <c r="FQ258" s="12"/>
      <c r="FR258" s="12"/>
      <c r="FS258" s="12"/>
      <c r="FT258" s="12"/>
      <c r="FU258" s="12"/>
      <c r="FV258" s="12"/>
      <c r="FW258" s="12"/>
      <c r="FX258" s="12"/>
      <c r="FY258" s="12"/>
      <c r="FZ258" s="12"/>
      <c r="GA258" s="12"/>
      <c r="GB258" s="12"/>
      <c r="GC258" s="12"/>
      <c r="GD258" s="12"/>
      <c r="GE258" s="12"/>
      <c r="GF258" s="12"/>
      <c r="GG258" s="12"/>
      <c r="GH258" s="12"/>
      <c r="GI258" s="12"/>
      <c r="GJ258" s="12"/>
      <c r="GK258" s="12"/>
      <c r="GL258" s="12"/>
      <c r="GM258" s="12"/>
      <c r="GN258" s="12"/>
      <c r="GO258" s="12"/>
      <c r="GP258" s="12"/>
      <c r="GQ258" s="12"/>
      <c r="GR258" s="12"/>
      <c r="GS258" s="12"/>
      <c r="GT258" s="12"/>
      <c r="GU258" s="12"/>
      <c r="GV258" s="12"/>
      <c r="GW258" s="12"/>
      <c r="GX258" s="12"/>
      <c r="GY258" s="12"/>
      <c r="GZ258" s="12"/>
      <c r="HA258" s="12"/>
      <c r="HB258" s="12"/>
      <c r="HC258" s="12"/>
      <c r="HD258" s="12"/>
      <c r="HE258" s="12"/>
      <c r="HF258" s="12"/>
      <c r="HG258" s="12"/>
      <c r="HH258" s="12"/>
      <c r="HI258" s="12"/>
      <c r="HJ258" s="12"/>
      <c r="HK258" s="12"/>
      <c r="HL258" s="12"/>
      <c r="HM258" s="12"/>
      <c r="HN258" s="12"/>
      <c r="HO258" s="12"/>
      <c r="HP258" s="12"/>
      <c r="HQ258" s="12"/>
      <c r="HR258" s="12"/>
      <c r="HS258" s="12"/>
      <c r="HT258" s="12"/>
      <c r="HU258" s="12"/>
      <c r="HV258" s="12"/>
      <c r="HW258" s="12"/>
      <c r="HX258" s="12"/>
      <c r="HY258" s="12"/>
      <c r="HZ258" s="12"/>
      <c r="IA258" s="12"/>
      <c r="IB258" s="12"/>
      <c r="IC258" s="12"/>
      <c r="ID258" s="12"/>
      <c r="IE258" s="12"/>
      <c r="IF258" s="12"/>
      <c r="IG258" s="12"/>
      <c r="IH258" s="12"/>
      <c r="II258" s="12"/>
      <c r="IJ258" s="12"/>
      <c r="IK258" s="12"/>
      <c r="IL258" s="12"/>
      <c r="IM258" s="12"/>
      <c r="IN258" s="12"/>
      <c r="IO258" s="12"/>
      <c r="IP258" s="12"/>
      <c r="IQ258" s="12"/>
      <c r="IR258" s="12"/>
      <c r="IS258" s="12"/>
      <c r="IT258" s="12"/>
      <c r="IU258" s="12"/>
      <c r="IV258" s="12"/>
      <c r="IW258" s="12"/>
      <c r="IX258" s="12"/>
      <c r="IY258" s="12"/>
      <c r="IZ258" s="12"/>
      <c r="JA258" s="12"/>
      <c r="JB258" s="12"/>
      <c r="JC258" s="12"/>
      <c r="JD258" s="12"/>
      <c r="JE258" s="12"/>
      <c r="JF258" s="12"/>
      <c r="JG258" s="12"/>
      <c r="JH258" s="12"/>
      <c r="JI258" s="12"/>
      <c r="JJ258" s="12"/>
      <c r="JK258" s="12"/>
      <c r="JL258" s="12"/>
      <c r="JM258" s="12"/>
      <c r="JN258" s="12"/>
      <c r="JO258" s="12"/>
      <c r="JP258" s="12"/>
      <c r="JQ258" s="12"/>
      <c r="JR258" s="12"/>
      <c r="JS258" s="12"/>
      <c r="JT258" s="12"/>
      <c r="JU258" s="12"/>
      <c r="JV258" s="12"/>
      <c r="JW258" s="12"/>
      <c r="JX258" s="12"/>
      <c r="JY258" s="12"/>
      <c r="JZ258" s="12"/>
      <c r="KA258" s="12"/>
      <c r="KB258" s="12"/>
      <c r="KC258" s="12"/>
      <c r="KD258" s="12"/>
      <c r="KE258" s="12"/>
      <c r="KF258" s="12"/>
      <c r="KG258" s="12"/>
      <c r="KH258" s="12"/>
      <c r="KI258" s="12"/>
      <c r="KJ258" s="12"/>
      <c r="KK258" s="12"/>
      <c r="KL258" s="12"/>
      <c r="KM258" s="12"/>
      <c r="KN258" s="12"/>
      <c r="KO258" s="12"/>
      <c r="KP258" s="12"/>
      <c r="KQ258" s="12"/>
      <c r="KR258" s="12"/>
      <c r="KS258" s="12"/>
      <c r="KT258" s="12"/>
      <c r="KU258" s="12"/>
      <c r="KV258" s="12"/>
      <c r="KW258" s="12"/>
      <c r="KX258" s="12"/>
      <c r="KY258" s="12"/>
      <c r="KZ258" s="12"/>
      <c r="LA258" s="12"/>
      <c r="LB258" s="12"/>
      <c r="LC258" s="12"/>
      <c r="LD258" s="12"/>
      <c r="LE258" s="12"/>
      <c r="LF258" s="12"/>
      <c r="LG258" s="12"/>
      <c r="LH258" s="12"/>
      <c r="LI258" s="12"/>
      <c r="LJ258" s="12"/>
      <c r="LK258" s="12"/>
      <c r="LL258" s="12"/>
      <c r="LM258" s="12"/>
      <c r="LN258" s="12"/>
      <c r="LO258" s="12"/>
      <c r="LP258" s="12"/>
      <c r="LQ258" s="12"/>
      <c r="LR258" s="12"/>
      <c r="LS258" s="12"/>
      <c r="LT258" s="12"/>
      <c r="LU258" s="12"/>
      <c r="LV258" s="12"/>
      <c r="LW258" s="12"/>
      <c r="LX258" s="12"/>
      <c r="LY258" s="12"/>
      <c r="LZ258" s="12"/>
      <c r="MA258" s="12"/>
      <c r="MB258" s="12"/>
      <c r="MC258" s="12"/>
      <c r="MD258" s="12"/>
      <c r="ME258" s="12"/>
      <c r="MF258" s="12"/>
      <c r="MG258" s="12"/>
      <c r="MH258" s="12"/>
      <c r="MI258" s="12"/>
      <c r="MJ258" s="12"/>
      <c r="MK258" s="12"/>
      <c r="ML258" s="12"/>
      <c r="MM258" s="12"/>
      <c r="MN258" s="12"/>
      <c r="MO258" s="12"/>
      <c r="MP258" s="12"/>
      <c r="MQ258" s="12"/>
      <c r="MR258" s="12"/>
      <c r="MS258" s="12"/>
      <c r="MT258" s="12"/>
      <c r="MU258" s="12"/>
      <c r="MV258" s="12"/>
      <c r="MW258" s="12"/>
      <c r="MX258" s="12"/>
      <c r="MY258" s="12"/>
      <c r="MZ258" s="12"/>
      <c r="NA258" s="12"/>
      <c r="NB258" s="12"/>
      <c r="NC258" s="12"/>
      <c r="ND258" s="12"/>
      <c r="NE258" s="12"/>
      <c r="NF258" s="12"/>
      <c r="NG258" s="12"/>
      <c r="NH258" s="12"/>
      <c r="NI258" s="12"/>
      <c r="NJ258" s="12"/>
      <c r="NK258" s="12"/>
      <c r="NL258" s="12"/>
      <c r="NM258" s="12"/>
      <c r="NN258" s="12"/>
      <c r="NO258" s="12"/>
      <c r="NP258" s="12"/>
      <c r="NQ258" s="12"/>
      <c r="NR258" s="12"/>
      <c r="NS258" s="12"/>
      <c r="NT258" s="12"/>
      <c r="NU258" s="12"/>
      <c r="NV258" s="12"/>
      <c r="NW258" s="12"/>
      <c r="NX258" s="12"/>
      <c r="NY258" s="12"/>
      <c r="NZ258" s="12"/>
      <c r="OA258" s="12"/>
      <c r="OB258" s="12"/>
      <c r="OC258" s="12"/>
      <c r="OD258" s="12"/>
      <c r="OE258" s="12"/>
      <c r="OF258" s="12"/>
      <c r="OG258" s="12"/>
      <c r="OH258" s="12"/>
      <c r="OI258" s="12"/>
      <c r="OJ258" s="12"/>
      <c r="OK258" s="12"/>
      <c r="OL258" s="12"/>
      <c r="OM258" s="12"/>
      <c r="ON258" s="12"/>
      <c r="OO258" s="12"/>
      <c r="OP258" s="12"/>
      <c r="OQ258" s="12"/>
      <c r="OR258" s="12"/>
      <c r="OS258" s="12"/>
      <c r="OT258" s="12"/>
      <c r="OU258" s="12"/>
      <c r="OV258" s="12"/>
      <c r="OW258" s="12"/>
      <c r="OX258" s="12"/>
      <c r="OY258" s="12"/>
      <c r="OZ258" s="12"/>
      <c r="PA258" s="12"/>
      <c r="PB258" s="12"/>
      <c r="PC258" s="12"/>
      <c r="PD258" s="12"/>
      <c r="PE258" s="12"/>
      <c r="PF258" s="12"/>
      <c r="PG258" s="12"/>
      <c r="PH258" s="12"/>
      <c r="PI258" s="12"/>
      <c r="PJ258" s="12"/>
      <c r="PK258" s="12"/>
      <c r="PL258" s="12"/>
      <c r="PM258" s="12"/>
      <c r="PN258" s="12"/>
      <c r="PO258" s="12"/>
      <c r="PP258" s="12"/>
      <c r="PQ258" s="12"/>
      <c r="PR258" s="12"/>
      <c r="PS258" s="12"/>
      <c r="PT258" s="12"/>
      <c r="PU258" s="12"/>
      <c r="PV258" s="12"/>
      <c r="PW258" s="12"/>
      <c r="PX258" s="12"/>
      <c r="PY258" s="12"/>
      <c r="PZ258" s="12"/>
      <c r="QA258" s="12"/>
      <c r="QB258" s="12"/>
      <c r="QC258" s="12"/>
      <c r="QD258" s="12"/>
      <c r="QE258" s="12"/>
      <c r="QF258" s="12"/>
      <c r="QG258" s="12"/>
      <c r="QH258" s="12"/>
      <c r="QI258" s="12"/>
      <c r="QJ258" s="12"/>
      <c r="QK258" s="12"/>
      <c r="QL258" s="12"/>
      <c r="QM258" s="12"/>
      <c r="QN258" s="12"/>
      <c r="QO258" s="12"/>
      <c r="QP258" s="12"/>
      <c r="QQ258" s="12"/>
      <c r="QR258" s="12"/>
      <c r="QS258" s="12"/>
      <c r="QT258" s="12"/>
      <c r="QU258" s="12"/>
      <c r="QV258" s="12"/>
      <c r="QW258" s="12"/>
      <c r="QX258" s="12"/>
      <c r="QY258" s="12"/>
      <c r="QZ258" s="12"/>
      <c r="RA258" s="12"/>
      <c r="RB258" s="12"/>
      <c r="RC258" s="12"/>
      <c r="RD258" s="12"/>
      <c r="RE258" s="12"/>
      <c r="RF258" s="12"/>
      <c r="RG258" s="12"/>
      <c r="RH258" s="12"/>
      <c r="RI258" s="12"/>
      <c r="RJ258" s="12"/>
      <c r="RK258" s="12"/>
      <c r="RL258" s="12"/>
      <c r="RM258" s="12"/>
      <c r="RN258" s="12"/>
      <c r="RO258" s="12"/>
      <c r="RP258" s="12"/>
      <c r="RQ258" s="12"/>
      <c r="RR258" s="12"/>
      <c r="RS258" s="12"/>
      <c r="RT258" s="12"/>
      <c r="RU258" s="12"/>
      <c r="RV258" s="12"/>
      <c r="RW258" s="12"/>
      <c r="RX258" s="12"/>
      <c r="RY258" s="12"/>
      <c r="RZ258" s="12"/>
      <c r="SA258" s="12"/>
      <c r="SB258" s="12"/>
      <c r="SC258" s="12"/>
      <c r="SD258" s="12"/>
      <c r="SE258" s="12"/>
      <c r="SF258" s="12"/>
      <c r="SG258" s="12"/>
      <c r="SH258" s="12"/>
      <c r="SI258" s="12"/>
      <c r="SJ258" s="12"/>
      <c r="SK258" s="12"/>
      <c r="SL258" s="12"/>
      <c r="SM258" s="12"/>
      <c r="SN258" s="12"/>
      <c r="SO258" s="12"/>
      <c r="SP258" s="12"/>
      <c r="SQ258" s="12"/>
      <c r="SR258" s="12"/>
      <c r="SS258" s="12"/>
      <c r="ST258" s="12"/>
      <c r="SU258" s="12"/>
      <c r="SV258" s="12"/>
      <c r="SW258" s="12"/>
      <c r="SX258" s="12"/>
      <c r="SY258" s="12"/>
      <c r="SZ258" s="12"/>
      <c r="TA258" s="12"/>
      <c r="TB258" s="12"/>
      <c r="TC258" s="12"/>
      <c r="TD258" s="12"/>
      <c r="TE258" s="12"/>
      <c r="TF258" s="12"/>
      <c r="TG258" s="12"/>
      <c r="TH258" s="12"/>
      <c r="TI258" s="12"/>
      <c r="TJ258" s="12"/>
      <c r="TK258" s="12"/>
      <c r="TL258" s="12"/>
      <c r="TM258" s="12"/>
      <c r="TN258" s="12"/>
      <c r="TO258" s="12"/>
      <c r="TP258" s="12"/>
      <c r="TQ258" s="12"/>
      <c r="TR258" s="12"/>
      <c r="TS258" s="12"/>
      <c r="TT258" s="12"/>
      <c r="TU258" s="12"/>
      <c r="TV258" s="12"/>
      <c r="TW258" s="12"/>
      <c r="TX258" s="12"/>
      <c r="TY258" s="12"/>
      <c r="TZ258" s="12"/>
      <c r="UA258" s="12"/>
      <c r="UB258" s="12"/>
      <c r="UC258" s="12"/>
      <c r="UD258" s="12"/>
      <c r="UE258" s="12"/>
      <c r="UF258" s="12"/>
      <c r="UG258" s="12"/>
      <c r="UH258" s="12"/>
      <c r="UI258" s="12"/>
      <c r="UJ258" s="12"/>
      <c r="UK258" s="12"/>
      <c r="UL258" s="12"/>
      <c r="UM258" s="12"/>
      <c r="UN258" s="12"/>
      <c r="UO258" s="12"/>
      <c r="UP258" s="12"/>
      <c r="UQ258" s="12"/>
      <c r="UR258" s="12"/>
      <c r="US258" s="12"/>
      <c r="UT258" s="12"/>
      <c r="UU258" s="12"/>
      <c r="UV258" s="12"/>
      <c r="UW258" s="12"/>
      <c r="UX258" s="12"/>
      <c r="UY258" s="12"/>
      <c r="UZ258" s="12"/>
      <c r="VA258" s="12"/>
      <c r="VB258" s="12"/>
      <c r="VC258" s="12"/>
      <c r="VD258" s="12"/>
      <c r="VE258" s="12"/>
      <c r="VF258" s="12"/>
      <c r="VG258" s="12"/>
      <c r="VH258" s="12"/>
      <c r="VI258" s="12"/>
      <c r="VJ258" s="12"/>
      <c r="VK258" s="12"/>
      <c r="VL258" s="12"/>
      <c r="VM258" s="12"/>
      <c r="VN258" s="12"/>
      <c r="VO258" s="12"/>
      <c r="VP258" s="12"/>
      <c r="VQ258" s="12"/>
      <c r="VR258" s="12"/>
      <c r="VS258" s="12"/>
      <c r="VT258" s="12"/>
      <c r="VU258" s="12"/>
      <c r="VV258" s="12"/>
      <c r="VW258" s="12"/>
      <c r="VX258" s="12"/>
      <c r="VY258" s="12"/>
      <c r="VZ258" s="12"/>
      <c r="WA258" s="12"/>
      <c r="WB258" s="12"/>
      <c r="WC258" s="12"/>
      <c r="WD258" s="12"/>
      <c r="WE258" s="12"/>
      <c r="WF258" s="12"/>
      <c r="WG258" s="12"/>
      <c r="WH258" s="12"/>
      <c r="WI258" s="12"/>
      <c r="WJ258" s="12"/>
      <c r="WK258" s="12"/>
      <c r="WL258" s="12"/>
      <c r="WM258" s="12"/>
      <c r="WN258" s="12"/>
      <c r="WO258" s="12"/>
      <c r="WP258" s="12"/>
      <c r="WQ258" s="12"/>
      <c r="WR258" s="12"/>
      <c r="WS258" s="12"/>
      <c r="WT258" s="12"/>
      <c r="WU258" s="12"/>
      <c r="WV258" s="12"/>
      <c r="WW258" s="12"/>
      <c r="WX258" s="12"/>
      <c r="WY258" s="12"/>
      <c r="WZ258" s="12"/>
      <c r="XA258" s="12"/>
      <c r="XB258" s="12"/>
      <c r="XC258" s="12"/>
      <c r="XD258" s="12"/>
      <c r="XE258" s="12"/>
      <c r="XF258" s="12"/>
      <c r="XG258" s="12"/>
      <c r="XH258" s="12"/>
      <c r="XI258" s="12"/>
      <c r="XJ258" s="12"/>
      <c r="XK258" s="12"/>
      <c r="XL258" s="12"/>
      <c r="XM258" s="12"/>
      <c r="XN258" s="12"/>
      <c r="XO258" s="12"/>
      <c r="XP258" s="12"/>
      <c r="XQ258" s="12"/>
      <c r="XR258" s="12"/>
      <c r="XS258" s="12"/>
      <c r="XT258" s="12"/>
      <c r="XU258" s="12"/>
      <c r="XV258" s="12"/>
      <c r="XW258" s="12"/>
      <c r="XX258" s="12"/>
      <c r="XY258" s="12"/>
      <c r="XZ258" s="12"/>
      <c r="YA258" s="12"/>
      <c r="YB258" s="12"/>
      <c r="YC258" s="12"/>
      <c r="YD258" s="12"/>
      <c r="YE258" s="12"/>
      <c r="YF258" s="12"/>
      <c r="YG258" s="12"/>
      <c r="YH258" s="12"/>
      <c r="YI258" s="12"/>
      <c r="YJ258" s="12"/>
      <c r="YK258" s="12"/>
      <c r="YL258" s="12"/>
      <c r="YM258" s="12"/>
      <c r="YN258" s="12"/>
      <c r="YO258" s="12"/>
      <c r="YP258" s="12"/>
      <c r="YQ258" s="12"/>
      <c r="YR258" s="12"/>
      <c r="YS258" s="12"/>
      <c r="YT258" s="12"/>
      <c r="YU258" s="12"/>
      <c r="YV258" s="12"/>
      <c r="YW258" s="12"/>
      <c r="YX258" s="12"/>
      <c r="YY258" s="12"/>
      <c r="YZ258" s="12"/>
      <c r="ZA258" s="12"/>
      <c r="ZB258" s="12"/>
      <c r="ZC258" s="12"/>
      <c r="ZD258" s="12"/>
      <c r="ZE258" s="12"/>
      <c r="ZF258" s="12"/>
      <c r="ZG258" s="12"/>
      <c r="ZH258" s="12"/>
      <c r="ZI258" s="12"/>
      <c r="ZJ258" s="12"/>
      <c r="ZK258" s="12"/>
      <c r="ZL258" s="12"/>
      <c r="ZM258" s="12"/>
      <c r="ZN258" s="12"/>
      <c r="ZO258" s="12"/>
      <c r="ZP258" s="12"/>
      <c r="ZQ258" s="12"/>
      <c r="ZR258" s="12"/>
      <c r="ZS258" s="12"/>
      <c r="ZT258" s="12"/>
      <c r="ZU258" s="12"/>
      <c r="ZV258" s="12"/>
      <c r="ZW258" s="12"/>
      <c r="ZX258" s="12"/>
      <c r="ZY258" s="12"/>
      <c r="ZZ258" s="12"/>
      <c r="AAA258" s="12"/>
      <c r="AAB258" s="12"/>
      <c r="AAC258" s="12"/>
      <c r="AAD258" s="12"/>
      <c r="AAE258" s="12"/>
      <c r="AAF258" s="12"/>
      <c r="AAG258" s="12"/>
      <c r="AAH258" s="12"/>
      <c r="AAI258" s="12"/>
      <c r="AAJ258" s="12"/>
      <c r="AAK258" s="12"/>
      <c r="AAL258" s="12"/>
      <c r="AAM258" s="12"/>
      <c r="AAN258" s="12"/>
      <c r="AAO258" s="12"/>
      <c r="AAP258" s="12"/>
      <c r="AAQ258" s="12"/>
      <c r="AAR258" s="12"/>
      <c r="AAS258" s="12"/>
      <c r="AAT258" s="12"/>
      <c r="AAU258" s="12"/>
      <c r="AAV258" s="12"/>
      <c r="AAW258" s="12"/>
      <c r="AAX258" s="12"/>
      <c r="AAY258" s="12"/>
      <c r="AAZ258" s="12"/>
      <c r="ABA258" s="12"/>
      <c r="ABB258" s="12"/>
      <c r="ABC258" s="12"/>
      <c r="ABD258" s="12"/>
      <c r="ABE258" s="12"/>
      <c r="ABF258" s="12"/>
      <c r="ABG258" s="12"/>
      <c r="ABH258" s="12"/>
      <c r="ABI258" s="12"/>
      <c r="ABJ258" s="12"/>
      <c r="ABK258" s="12"/>
      <c r="ABL258" s="12"/>
      <c r="ABM258" s="12"/>
      <c r="ABN258" s="12"/>
      <c r="ABO258" s="12"/>
      <c r="ABP258" s="12"/>
      <c r="ABQ258" s="12"/>
      <c r="ABR258" s="12"/>
      <c r="ABS258" s="12"/>
      <c r="ABT258" s="12"/>
      <c r="ABU258" s="12"/>
      <c r="ABV258" s="12"/>
      <c r="ABW258" s="12"/>
      <c r="ABX258" s="12"/>
      <c r="ABY258" s="12"/>
      <c r="ABZ258" s="12"/>
      <c r="ACA258" s="12"/>
      <c r="ACB258" s="12"/>
      <c r="ACC258" s="12"/>
      <c r="ACD258" s="12"/>
      <c r="ACE258" s="12"/>
      <c r="ACF258" s="12"/>
      <c r="ACG258" s="12"/>
      <c r="ACH258" s="12"/>
      <c r="ACI258" s="12"/>
      <c r="ACJ258" s="12"/>
      <c r="ACK258" s="12"/>
      <c r="ACL258" s="12"/>
      <c r="ACM258" s="12"/>
      <c r="ACN258" s="12"/>
      <c r="ACO258" s="12"/>
      <c r="ACP258" s="12"/>
      <c r="ACQ258" s="12"/>
      <c r="ACR258" s="12"/>
      <c r="ACS258" s="12"/>
      <c r="ACT258" s="12"/>
      <c r="ACU258" s="12"/>
      <c r="ACV258" s="12"/>
      <c r="ACW258" s="12"/>
      <c r="ACX258" s="12"/>
      <c r="ACY258" s="12"/>
      <c r="ACZ258" s="12"/>
      <c r="ADA258" s="12"/>
      <c r="ADB258" s="12"/>
      <c r="ADC258" s="12"/>
      <c r="ADD258" s="12"/>
      <c r="ADE258" s="12"/>
      <c r="ADF258" s="12"/>
      <c r="ADG258" s="12"/>
      <c r="ADH258" s="12"/>
      <c r="ADI258" s="12"/>
      <c r="ADJ258" s="12"/>
      <c r="ADK258" s="12"/>
      <c r="ADL258" s="12"/>
      <c r="ADM258" s="12"/>
      <c r="ADN258" s="12"/>
      <c r="ADO258" s="12"/>
      <c r="ADP258" s="12"/>
      <c r="ADQ258" s="12"/>
      <c r="ADR258" s="12"/>
      <c r="ADS258" s="12"/>
      <c r="ADT258" s="12"/>
      <c r="ADU258" s="12"/>
      <c r="ADV258" s="12"/>
      <c r="ADW258" s="12"/>
      <c r="ADX258" s="12"/>
      <c r="ADY258" s="12"/>
      <c r="ADZ258" s="12"/>
      <c r="AEA258" s="12"/>
      <c r="AEB258" s="12"/>
      <c r="AEC258" s="12"/>
      <c r="AED258" s="12"/>
      <c r="AEE258" s="12"/>
      <c r="AEF258" s="12"/>
      <c r="AEG258" s="12"/>
      <c r="AEH258" s="12"/>
      <c r="AEI258" s="12"/>
      <c r="AEJ258" s="12"/>
      <c r="AEK258" s="12"/>
      <c r="AEL258" s="12"/>
      <c r="AEM258" s="12"/>
      <c r="AEN258" s="12"/>
      <c r="AEO258" s="12"/>
      <c r="AEP258" s="12"/>
      <c r="AEQ258" s="12"/>
      <c r="AER258" s="12"/>
      <c r="AES258" s="12"/>
      <c r="AET258" s="12"/>
      <c r="AEU258" s="12"/>
      <c r="AEV258" s="12"/>
      <c r="AEW258" s="12"/>
      <c r="AEX258" s="12"/>
      <c r="AEY258" s="12"/>
      <c r="AEZ258" s="12"/>
      <c r="AFA258" s="12"/>
      <c r="AFB258" s="12"/>
      <c r="AFC258" s="12"/>
      <c r="AFD258" s="12"/>
      <c r="AFE258" s="12"/>
      <c r="AFF258" s="12"/>
      <c r="AFG258" s="12"/>
      <c r="AFH258" s="12"/>
      <c r="AFI258" s="12"/>
      <c r="AFJ258" s="12"/>
      <c r="AFK258" s="12"/>
      <c r="AFL258" s="12"/>
      <c r="AFM258" s="12"/>
      <c r="AFN258" s="12"/>
      <c r="AFO258" s="12"/>
      <c r="AFP258" s="12"/>
      <c r="AFQ258" s="12"/>
      <c r="AFR258" s="12"/>
      <c r="AFS258" s="12"/>
      <c r="AFT258" s="12"/>
      <c r="AFU258" s="12"/>
      <c r="AFV258" s="12"/>
      <c r="AFW258" s="12"/>
      <c r="AFX258" s="12"/>
      <c r="AFY258" s="12"/>
      <c r="AFZ258" s="12"/>
      <c r="AGA258" s="12"/>
      <c r="AGB258" s="12"/>
      <c r="AGC258" s="12"/>
      <c r="AGD258" s="12"/>
      <c r="AGE258" s="12"/>
      <c r="AGF258" s="12"/>
      <c r="AGG258" s="12"/>
      <c r="AGH258" s="12"/>
      <c r="AGI258" s="12"/>
      <c r="AGJ258" s="12"/>
      <c r="AGK258" s="12"/>
      <c r="AGL258" s="12"/>
      <c r="AGM258" s="12"/>
      <c r="AGN258" s="12"/>
      <c r="AGO258" s="12"/>
      <c r="AGP258" s="12"/>
      <c r="AGQ258" s="12"/>
      <c r="AGR258" s="12"/>
      <c r="AGS258" s="12"/>
      <c r="AGT258" s="12"/>
      <c r="AGU258" s="12"/>
      <c r="AGV258" s="12"/>
      <c r="AGW258" s="12"/>
      <c r="AGX258" s="12"/>
      <c r="AGY258" s="12"/>
      <c r="AGZ258" s="12"/>
      <c r="AHA258" s="12"/>
      <c r="AHB258" s="12"/>
      <c r="AHC258" s="12"/>
      <c r="AHD258" s="12"/>
      <c r="AHE258" s="12"/>
      <c r="AHF258" s="12"/>
      <c r="AHG258" s="12"/>
      <c r="AHH258" s="12"/>
      <c r="AHI258" s="12"/>
      <c r="AHJ258" s="12"/>
      <c r="AHK258" s="12"/>
      <c r="AHL258" s="12"/>
      <c r="AHM258" s="12"/>
      <c r="AHN258" s="12"/>
      <c r="AHO258" s="12"/>
      <c r="AHP258" s="12"/>
      <c r="AHQ258" s="12"/>
      <c r="AHR258" s="12"/>
      <c r="AHS258" s="12"/>
      <c r="AHT258" s="12"/>
      <c r="AHU258" s="12"/>
      <c r="AHV258" s="12"/>
      <c r="AHW258" s="12"/>
      <c r="AHX258" s="12"/>
      <c r="AHY258" s="12"/>
      <c r="AHZ258" s="12"/>
      <c r="AIA258" s="12"/>
      <c r="AIB258" s="12"/>
      <c r="AIC258" s="12"/>
      <c r="AID258" s="12"/>
      <c r="AIE258" s="12"/>
      <c r="AIF258" s="12"/>
      <c r="AIG258" s="12"/>
      <c r="AIH258" s="12"/>
      <c r="AII258" s="12"/>
      <c r="AIJ258" s="12"/>
      <c r="AIK258" s="12"/>
      <c r="AIL258" s="12"/>
      <c r="AIM258" s="12"/>
      <c r="AIN258" s="12"/>
      <c r="AIO258" s="12"/>
      <c r="AIP258" s="12"/>
      <c r="AIQ258" s="12"/>
      <c r="AIR258" s="12"/>
      <c r="AIS258" s="12"/>
      <c r="AIT258" s="12"/>
      <c r="AIU258" s="12"/>
      <c r="AIV258" s="12"/>
      <c r="AIW258" s="12"/>
      <c r="AIX258" s="12"/>
      <c r="AIY258" s="12"/>
      <c r="AIZ258" s="12"/>
      <c r="AJA258" s="12"/>
      <c r="AJB258" s="12"/>
      <c r="AJC258" s="12"/>
      <c r="AJD258" s="12"/>
      <c r="AJE258" s="12"/>
      <c r="AJF258" s="12"/>
      <c r="AJG258" s="12"/>
      <c r="AJH258" s="12"/>
      <c r="AJI258" s="12"/>
      <c r="AJJ258" s="12"/>
      <c r="AJK258" s="12"/>
      <c r="AJL258" s="12"/>
      <c r="AJM258" s="12"/>
      <c r="AJN258" s="12"/>
      <c r="AJO258" s="12"/>
      <c r="AJP258" s="12"/>
      <c r="AJQ258" s="12"/>
      <c r="AJR258" s="12"/>
      <c r="AJS258" s="12"/>
      <c r="AJT258" s="12"/>
      <c r="AJU258" s="12"/>
      <c r="AJV258" s="12"/>
      <c r="AJW258" s="12"/>
      <c r="AJX258" s="12"/>
      <c r="AJY258" s="12"/>
      <c r="AJZ258" s="12"/>
      <c r="AKA258" s="12"/>
      <c r="AKB258" s="12"/>
      <c r="AKC258" s="12"/>
      <c r="AKD258" s="12"/>
      <c r="AKE258" s="12"/>
      <c r="AKF258" s="12"/>
      <c r="AKG258" s="12"/>
      <c r="AKH258" s="12"/>
      <c r="AKI258" s="12"/>
      <c r="AKJ258" s="12"/>
      <c r="AKK258" s="12"/>
      <c r="AKL258" s="12"/>
      <c r="AKM258" s="12"/>
      <c r="AKN258" s="12"/>
      <c r="AKO258" s="12"/>
      <c r="AKP258" s="12"/>
      <c r="AKQ258" s="12"/>
      <c r="AKR258" s="12"/>
      <c r="AKS258" s="12"/>
      <c r="AKT258" s="12"/>
      <c r="AKU258" s="12"/>
      <c r="AKV258" s="12"/>
      <c r="AKW258" s="12"/>
      <c r="AKX258" s="12"/>
      <c r="AKY258" s="12"/>
      <c r="AKZ258" s="12"/>
      <c r="ALA258" s="12"/>
      <c r="ALB258" s="12"/>
      <c r="ALC258" s="12"/>
      <c r="ALD258" s="12"/>
      <c r="ALE258" s="12"/>
      <c r="ALF258" s="12"/>
      <c r="ALG258" s="12"/>
      <c r="ALH258" s="12"/>
      <c r="ALI258" s="12"/>
      <c r="ALJ258" s="12"/>
      <c r="ALK258" s="12"/>
      <c r="ALL258" s="12"/>
      <c r="ALM258" s="12"/>
      <c r="ALN258" s="12"/>
      <c r="ALO258" s="12"/>
      <c r="ALP258" s="12"/>
      <c r="ALQ258" s="12"/>
      <c r="ALR258" s="12"/>
      <c r="ALS258" s="12"/>
      <c r="ALT258" s="12"/>
      <c r="ALU258" s="12"/>
      <c r="ALV258" s="12"/>
      <c r="ALW258" s="12"/>
      <c r="ALX258" s="12"/>
      <c r="ALY258" s="12"/>
      <c r="ALZ258" s="12"/>
      <c r="AMA258" s="12"/>
      <c r="AMB258" s="12"/>
      <c r="AMC258" s="12"/>
      <c r="AMD258" s="12"/>
      <c r="AME258" s="12"/>
      <c r="AMF258" s="12"/>
      <c r="AMG258" s="12"/>
      <c r="AMH258" s="12"/>
      <c r="AMI258" s="12"/>
    </row>
    <row r="259" spans="1:1023" s="13" customFormat="1" x14ac:dyDescent="0.2">
      <c r="A259" s="12"/>
      <c r="B259" s="95"/>
      <c r="C259" s="71"/>
      <c r="D259" s="137"/>
      <c r="E259" s="170" t="s">
        <v>347</v>
      </c>
      <c r="F259" s="195"/>
      <c r="G259" s="204"/>
      <c r="H259" s="233">
        <f>SUM(H246+H250+H254+H258)</f>
        <v>90000.905199999994</v>
      </c>
      <c r="I259" s="284">
        <f>SUM(I246+I250+I254+I258)</f>
        <v>21496.9323</v>
      </c>
      <c r="J259" s="256">
        <f>SUM(H259:I259)</f>
        <v>111497.83749999999</v>
      </c>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c r="AH259" s="12"/>
      <c r="AI259" s="12"/>
      <c r="AJ259" s="12"/>
      <c r="AK259" s="12"/>
      <c r="AL259" s="12"/>
      <c r="AM259" s="12"/>
      <c r="AN259" s="12"/>
      <c r="AO259" s="12"/>
      <c r="AP259" s="12"/>
      <c r="AQ259" s="12"/>
      <c r="AR259" s="12"/>
      <c r="AS259" s="12"/>
      <c r="AT259" s="12"/>
      <c r="AU259" s="12"/>
      <c r="AV259" s="12"/>
      <c r="AW259" s="12"/>
      <c r="AX259" s="12"/>
      <c r="AY259" s="12"/>
      <c r="AZ259" s="12"/>
      <c r="BA259" s="12"/>
      <c r="BB259" s="12"/>
      <c r="BC259" s="12"/>
      <c r="BD259" s="12"/>
      <c r="BE259" s="12"/>
      <c r="BF259" s="12"/>
      <c r="BG259" s="12"/>
      <c r="BH259" s="12"/>
      <c r="BI259" s="12"/>
      <c r="BJ259" s="12"/>
      <c r="BK259" s="12"/>
      <c r="BL259" s="12"/>
      <c r="BM259" s="12"/>
      <c r="BN259" s="12"/>
      <c r="BO259" s="12"/>
      <c r="BP259" s="12"/>
      <c r="BQ259" s="12"/>
      <c r="BR259" s="12"/>
      <c r="BS259" s="12"/>
      <c r="BT259" s="12"/>
      <c r="BU259" s="12"/>
      <c r="BV259" s="12"/>
      <c r="BW259" s="12"/>
      <c r="BX259" s="12"/>
      <c r="BY259" s="12"/>
      <c r="BZ259" s="12"/>
      <c r="CA259" s="12"/>
      <c r="CB259" s="12"/>
      <c r="CC259" s="12"/>
      <c r="CD259" s="12"/>
      <c r="CE259" s="12"/>
      <c r="CF259" s="12"/>
      <c r="CG259" s="12"/>
      <c r="CH259" s="12"/>
      <c r="CI259" s="12"/>
      <c r="CJ259" s="12"/>
      <c r="CK259" s="12"/>
      <c r="CL259" s="12"/>
      <c r="CM259" s="12"/>
      <c r="CN259" s="12"/>
      <c r="CO259" s="12"/>
      <c r="CP259" s="12"/>
      <c r="CQ259" s="12"/>
      <c r="CR259" s="12"/>
      <c r="CS259" s="12"/>
      <c r="CT259" s="12"/>
      <c r="CU259" s="12"/>
      <c r="CV259" s="12"/>
      <c r="CW259" s="12"/>
      <c r="CX259" s="12"/>
      <c r="CY259" s="12"/>
      <c r="CZ259" s="12"/>
      <c r="DA259" s="12"/>
      <c r="DB259" s="12"/>
      <c r="DC259" s="12"/>
      <c r="DD259" s="12"/>
      <c r="DE259" s="12"/>
      <c r="DF259" s="12"/>
      <c r="DG259" s="12"/>
      <c r="DH259" s="12"/>
      <c r="DI259" s="12"/>
      <c r="DJ259" s="12"/>
      <c r="DK259" s="12"/>
      <c r="DL259" s="12"/>
      <c r="DM259" s="12"/>
      <c r="DN259" s="12"/>
      <c r="DO259" s="12"/>
      <c r="DP259" s="12"/>
      <c r="DQ259" s="12"/>
      <c r="DR259" s="12"/>
      <c r="DS259" s="12"/>
      <c r="DT259" s="12"/>
      <c r="DU259" s="12"/>
      <c r="DV259" s="12"/>
      <c r="DW259" s="12"/>
      <c r="DX259" s="12"/>
      <c r="DY259" s="12"/>
      <c r="DZ259" s="12"/>
      <c r="EA259" s="12"/>
      <c r="EB259" s="12"/>
      <c r="EC259" s="12"/>
      <c r="ED259" s="12"/>
      <c r="EE259" s="12"/>
      <c r="EF259" s="12"/>
      <c r="EG259" s="12"/>
      <c r="EH259" s="12"/>
      <c r="EI259" s="12"/>
      <c r="EJ259" s="12"/>
      <c r="EK259" s="12"/>
      <c r="EL259" s="12"/>
      <c r="EM259" s="12"/>
      <c r="EN259" s="12"/>
      <c r="EO259" s="12"/>
      <c r="EP259" s="12"/>
      <c r="EQ259" s="12"/>
      <c r="ER259" s="12"/>
      <c r="ES259" s="12"/>
      <c r="ET259" s="12"/>
      <c r="EU259" s="12"/>
      <c r="EV259" s="12"/>
      <c r="EW259" s="12"/>
      <c r="EX259" s="12"/>
      <c r="EY259" s="12"/>
      <c r="EZ259" s="12"/>
      <c r="FA259" s="12"/>
      <c r="FB259" s="12"/>
      <c r="FC259" s="12"/>
      <c r="FD259" s="12"/>
      <c r="FE259" s="12"/>
      <c r="FF259" s="12"/>
      <c r="FG259" s="12"/>
      <c r="FH259" s="12"/>
      <c r="FI259" s="12"/>
      <c r="FJ259" s="12"/>
      <c r="FK259" s="12"/>
      <c r="FL259" s="12"/>
      <c r="FM259" s="12"/>
      <c r="FN259" s="12"/>
      <c r="FO259" s="12"/>
      <c r="FP259" s="12"/>
      <c r="FQ259" s="12"/>
      <c r="FR259" s="12"/>
      <c r="FS259" s="12"/>
      <c r="FT259" s="12"/>
      <c r="FU259" s="12"/>
      <c r="FV259" s="12"/>
      <c r="FW259" s="12"/>
      <c r="FX259" s="12"/>
      <c r="FY259" s="12"/>
      <c r="FZ259" s="12"/>
      <c r="GA259" s="12"/>
      <c r="GB259" s="12"/>
      <c r="GC259" s="12"/>
      <c r="GD259" s="12"/>
      <c r="GE259" s="12"/>
      <c r="GF259" s="12"/>
      <c r="GG259" s="12"/>
      <c r="GH259" s="12"/>
      <c r="GI259" s="12"/>
      <c r="GJ259" s="12"/>
      <c r="GK259" s="12"/>
      <c r="GL259" s="12"/>
      <c r="GM259" s="12"/>
      <c r="GN259" s="12"/>
      <c r="GO259" s="12"/>
      <c r="GP259" s="12"/>
      <c r="GQ259" s="12"/>
      <c r="GR259" s="12"/>
      <c r="GS259" s="12"/>
      <c r="GT259" s="12"/>
      <c r="GU259" s="12"/>
      <c r="GV259" s="12"/>
      <c r="GW259" s="12"/>
      <c r="GX259" s="12"/>
      <c r="GY259" s="12"/>
      <c r="GZ259" s="12"/>
      <c r="HA259" s="12"/>
      <c r="HB259" s="12"/>
      <c r="HC259" s="12"/>
      <c r="HD259" s="12"/>
      <c r="HE259" s="12"/>
      <c r="HF259" s="12"/>
      <c r="HG259" s="12"/>
      <c r="HH259" s="12"/>
      <c r="HI259" s="12"/>
      <c r="HJ259" s="12"/>
      <c r="HK259" s="12"/>
      <c r="HL259" s="12"/>
      <c r="HM259" s="12"/>
      <c r="HN259" s="12"/>
      <c r="HO259" s="12"/>
      <c r="HP259" s="12"/>
      <c r="HQ259" s="12"/>
      <c r="HR259" s="12"/>
      <c r="HS259" s="12"/>
      <c r="HT259" s="12"/>
      <c r="HU259" s="12"/>
      <c r="HV259" s="12"/>
      <c r="HW259" s="12"/>
      <c r="HX259" s="12"/>
      <c r="HY259" s="12"/>
      <c r="HZ259" s="12"/>
      <c r="IA259" s="12"/>
      <c r="IB259" s="12"/>
      <c r="IC259" s="12"/>
      <c r="ID259" s="12"/>
      <c r="IE259" s="12"/>
      <c r="IF259" s="12"/>
      <c r="IG259" s="12"/>
      <c r="IH259" s="12"/>
      <c r="II259" s="12"/>
      <c r="IJ259" s="12"/>
      <c r="IK259" s="12"/>
      <c r="IL259" s="12"/>
      <c r="IM259" s="12"/>
      <c r="IN259" s="12"/>
      <c r="IO259" s="12"/>
      <c r="IP259" s="12"/>
      <c r="IQ259" s="12"/>
      <c r="IR259" s="12"/>
      <c r="IS259" s="12"/>
      <c r="IT259" s="12"/>
      <c r="IU259" s="12"/>
      <c r="IV259" s="12"/>
      <c r="IW259" s="12"/>
      <c r="IX259" s="12"/>
      <c r="IY259" s="12"/>
      <c r="IZ259" s="12"/>
      <c r="JA259" s="12"/>
      <c r="JB259" s="12"/>
      <c r="JC259" s="12"/>
      <c r="JD259" s="12"/>
      <c r="JE259" s="12"/>
      <c r="JF259" s="12"/>
      <c r="JG259" s="12"/>
      <c r="JH259" s="12"/>
      <c r="JI259" s="12"/>
      <c r="JJ259" s="12"/>
      <c r="JK259" s="12"/>
      <c r="JL259" s="12"/>
      <c r="JM259" s="12"/>
      <c r="JN259" s="12"/>
      <c r="JO259" s="12"/>
      <c r="JP259" s="12"/>
      <c r="JQ259" s="12"/>
      <c r="JR259" s="12"/>
      <c r="JS259" s="12"/>
      <c r="JT259" s="12"/>
      <c r="JU259" s="12"/>
      <c r="JV259" s="12"/>
      <c r="JW259" s="12"/>
      <c r="JX259" s="12"/>
      <c r="JY259" s="12"/>
      <c r="JZ259" s="12"/>
      <c r="KA259" s="12"/>
      <c r="KB259" s="12"/>
      <c r="KC259" s="12"/>
      <c r="KD259" s="12"/>
      <c r="KE259" s="12"/>
      <c r="KF259" s="12"/>
      <c r="KG259" s="12"/>
      <c r="KH259" s="12"/>
      <c r="KI259" s="12"/>
      <c r="KJ259" s="12"/>
      <c r="KK259" s="12"/>
      <c r="KL259" s="12"/>
      <c r="KM259" s="12"/>
      <c r="KN259" s="12"/>
      <c r="KO259" s="12"/>
      <c r="KP259" s="12"/>
      <c r="KQ259" s="12"/>
      <c r="KR259" s="12"/>
      <c r="KS259" s="12"/>
      <c r="KT259" s="12"/>
      <c r="KU259" s="12"/>
      <c r="KV259" s="12"/>
      <c r="KW259" s="12"/>
      <c r="KX259" s="12"/>
      <c r="KY259" s="12"/>
      <c r="KZ259" s="12"/>
      <c r="LA259" s="12"/>
      <c r="LB259" s="12"/>
      <c r="LC259" s="12"/>
      <c r="LD259" s="12"/>
      <c r="LE259" s="12"/>
      <c r="LF259" s="12"/>
      <c r="LG259" s="12"/>
      <c r="LH259" s="12"/>
      <c r="LI259" s="12"/>
      <c r="LJ259" s="12"/>
      <c r="LK259" s="12"/>
      <c r="LL259" s="12"/>
      <c r="LM259" s="12"/>
      <c r="LN259" s="12"/>
      <c r="LO259" s="12"/>
      <c r="LP259" s="12"/>
      <c r="LQ259" s="12"/>
      <c r="LR259" s="12"/>
      <c r="LS259" s="12"/>
      <c r="LT259" s="12"/>
      <c r="LU259" s="12"/>
      <c r="LV259" s="12"/>
      <c r="LW259" s="12"/>
      <c r="LX259" s="12"/>
      <c r="LY259" s="12"/>
      <c r="LZ259" s="12"/>
      <c r="MA259" s="12"/>
      <c r="MB259" s="12"/>
      <c r="MC259" s="12"/>
      <c r="MD259" s="12"/>
      <c r="ME259" s="12"/>
      <c r="MF259" s="12"/>
      <c r="MG259" s="12"/>
      <c r="MH259" s="12"/>
      <c r="MI259" s="12"/>
      <c r="MJ259" s="12"/>
      <c r="MK259" s="12"/>
      <c r="ML259" s="12"/>
      <c r="MM259" s="12"/>
      <c r="MN259" s="12"/>
      <c r="MO259" s="12"/>
      <c r="MP259" s="12"/>
      <c r="MQ259" s="12"/>
      <c r="MR259" s="12"/>
      <c r="MS259" s="12"/>
      <c r="MT259" s="12"/>
      <c r="MU259" s="12"/>
      <c r="MV259" s="12"/>
      <c r="MW259" s="12"/>
      <c r="MX259" s="12"/>
      <c r="MY259" s="12"/>
      <c r="MZ259" s="12"/>
      <c r="NA259" s="12"/>
      <c r="NB259" s="12"/>
      <c r="NC259" s="12"/>
      <c r="ND259" s="12"/>
      <c r="NE259" s="12"/>
      <c r="NF259" s="12"/>
      <c r="NG259" s="12"/>
      <c r="NH259" s="12"/>
      <c r="NI259" s="12"/>
      <c r="NJ259" s="12"/>
      <c r="NK259" s="12"/>
      <c r="NL259" s="12"/>
      <c r="NM259" s="12"/>
      <c r="NN259" s="12"/>
      <c r="NO259" s="12"/>
      <c r="NP259" s="12"/>
      <c r="NQ259" s="12"/>
      <c r="NR259" s="12"/>
      <c r="NS259" s="12"/>
      <c r="NT259" s="12"/>
      <c r="NU259" s="12"/>
      <c r="NV259" s="12"/>
      <c r="NW259" s="12"/>
      <c r="NX259" s="12"/>
      <c r="NY259" s="12"/>
      <c r="NZ259" s="12"/>
      <c r="OA259" s="12"/>
      <c r="OB259" s="12"/>
      <c r="OC259" s="12"/>
      <c r="OD259" s="12"/>
      <c r="OE259" s="12"/>
      <c r="OF259" s="12"/>
      <c r="OG259" s="12"/>
      <c r="OH259" s="12"/>
      <c r="OI259" s="12"/>
      <c r="OJ259" s="12"/>
      <c r="OK259" s="12"/>
      <c r="OL259" s="12"/>
      <c r="OM259" s="12"/>
      <c r="ON259" s="12"/>
      <c r="OO259" s="12"/>
      <c r="OP259" s="12"/>
      <c r="OQ259" s="12"/>
      <c r="OR259" s="12"/>
      <c r="OS259" s="12"/>
      <c r="OT259" s="12"/>
      <c r="OU259" s="12"/>
      <c r="OV259" s="12"/>
      <c r="OW259" s="12"/>
      <c r="OX259" s="12"/>
      <c r="OY259" s="12"/>
      <c r="OZ259" s="12"/>
      <c r="PA259" s="12"/>
      <c r="PB259" s="12"/>
      <c r="PC259" s="12"/>
      <c r="PD259" s="12"/>
      <c r="PE259" s="12"/>
      <c r="PF259" s="12"/>
      <c r="PG259" s="12"/>
      <c r="PH259" s="12"/>
      <c r="PI259" s="12"/>
      <c r="PJ259" s="12"/>
      <c r="PK259" s="12"/>
      <c r="PL259" s="12"/>
      <c r="PM259" s="12"/>
      <c r="PN259" s="12"/>
      <c r="PO259" s="12"/>
      <c r="PP259" s="12"/>
      <c r="PQ259" s="12"/>
      <c r="PR259" s="12"/>
      <c r="PS259" s="12"/>
      <c r="PT259" s="12"/>
      <c r="PU259" s="12"/>
      <c r="PV259" s="12"/>
      <c r="PW259" s="12"/>
      <c r="PX259" s="12"/>
      <c r="PY259" s="12"/>
      <c r="PZ259" s="12"/>
      <c r="QA259" s="12"/>
      <c r="QB259" s="12"/>
      <c r="QC259" s="12"/>
      <c r="QD259" s="12"/>
      <c r="QE259" s="12"/>
      <c r="QF259" s="12"/>
      <c r="QG259" s="12"/>
      <c r="QH259" s="12"/>
      <c r="QI259" s="12"/>
      <c r="QJ259" s="12"/>
      <c r="QK259" s="12"/>
      <c r="QL259" s="12"/>
      <c r="QM259" s="12"/>
      <c r="QN259" s="12"/>
      <c r="QO259" s="12"/>
      <c r="QP259" s="12"/>
      <c r="QQ259" s="12"/>
      <c r="QR259" s="12"/>
      <c r="QS259" s="12"/>
      <c r="QT259" s="12"/>
      <c r="QU259" s="12"/>
      <c r="QV259" s="12"/>
      <c r="QW259" s="12"/>
      <c r="QX259" s="12"/>
      <c r="QY259" s="12"/>
      <c r="QZ259" s="12"/>
      <c r="RA259" s="12"/>
      <c r="RB259" s="12"/>
      <c r="RC259" s="12"/>
      <c r="RD259" s="12"/>
      <c r="RE259" s="12"/>
      <c r="RF259" s="12"/>
      <c r="RG259" s="12"/>
      <c r="RH259" s="12"/>
      <c r="RI259" s="12"/>
      <c r="RJ259" s="12"/>
      <c r="RK259" s="12"/>
      <c r="RL259" s="12"/>
      <c r="RM259" s="12"/>
      <c r="RN259" s="12"/>
      <c r="RO259" s="12"/>
      <c r="RP259" s="12"/>
      <c r="RQ259" s="12"/>
      <c r="RR259" s="12"/>
      <c r="RS259" s="12"/>
      <c r="RT259" s="12"/>
      <c r="RU259" s="12"/>
      <c r="RV259" s="12"/>
      <c r="RW259" s="12"/>
      <c r="RX259" s="12"/>
      <c r="RY259" s="12"/>
      <c r="RZ259" s="12"/>
      <c r="SA259" s="12"/>
      <c r="SB259" s="12"/>
      <c r="SC259" s="12"/>
      <c r="SD259" s="12"/>
      <c r="SE259" s="12"/>
      <c r="SF259" s="12"/>
      <c r="SG259" s="12"/>
      <c r="SH259" s="12"/>
      <c r="SI259" s="12"/>
      <c r="SJ259" s="12"/>
      <c r="SK259" s="12"/>
      <c r="SL259" s="12"/>
      <c r="SM259" s="12"/>
      <c r="SN259" s="12"/>
      <c r="SO259" s="12"/>
      <c r="SP259" s="12"/>
      <c r="SQ259" s="12"/>
      <c r="SR259" s="12"/>
      <c r="SS259" s="12"/>
      <c r="ST259" s="12"/>
      <c r="SU259" s="12"/>
      <c r="SV259" s="12"/>
      <c r="SW259" s="12"/>
      <c r="SX259" s="12"/>
      <c r="SY259" s="12"/>
      <c r="SZ259" s="12"/>
      <c r="TA259" s="12"/>
      <c r="TB259" s="12"/>
      <c r="TC259" s="12"/>
      <c r="TD259" s="12"/>
      <c r="TE259" s="12"/>
      <c r="TF259" s="12"/>
      <c r="TG259" s="12"/>
      <c r="TH259" s="12"/>
      <c r="TI259" s="12"/>
      <c r="TJ259" s="12"/>
      <c r="TK259" s="12"/>
      <c r="TL259" s="12"/>
      <c r="TM259" s="12"/>
      <c r="TN259" s="12"/>
      <c r="TO259" s="12"/>
      <c r="TP259" s="12"/>
      <c r="TQ259" s="12"/>
      <c r="TR259" s="12"/>
      <c r="TS259" s="12"/>
      <c r="TT259" s="12"/>
      <c r="TU259" s="12"/>
      <c r="TV259" s="12"/>
      <c r="TW259" s="12"/>
      <c r="TX259" s="12"/>
      <c r="TY259" s="12"/>
      <c r="TZ259" s="12"/>
      <c r="UA259" s="12"/>
      <c r="UB259" s="12"/>
      <c r="UC259" s="12"/>
      <c r="UD259" s="12"/>
      <c r="UE259" s="12"/>
      <c r="UF259" s="12"/>
      <c r="UG259" s="12"/>
      <c r="UH259" s="12"/>
      <c r="UI259" s="12"/>
      <c r="UJ259" s="12"/>
      <c r="UK259" s="12"/>
      <c r="UL259" s="12"/>
      <c r="UM259" s="12"/>
      <c r="UN259" s="12"/>
      <c r="UO259" s="12"/>
      <c r="UP259" s="12"/>
      <c r="UQ259" s="12"/>
      <c r="UR259" s="12"/>
      <c r="US259" s="12"/>
      <c r="UT259" s="12"/>
      <c r="UU259" s="12"/>
      <c r="UV259" s="12"/>
      <c r="UW259" s="12"/>
      <c r="UX259" s="12"/>
      <c r="UY259" s="12"/>
      <c r="UZ259" s="12"/>
      <c r="VA259" s="12"/>
      <c r="VB259" s="12"/>
      <c r="VC259" s="12"/>
      <c r="VD259" s="12"/>
      <c r="VE259" s="12"/>
      <c r="VF259" s="12"/>
      <c r="VG259" s="12"/>
      <c r="VH259" s="12"/>
      <c r="VI259" s="12"/>
      <c r="VJ259" s="12"/>
      <c r="VK259" s="12"/>
      <c r="VL259" s="12"/>
      <c r="VM259" s="12"/>
      <c r="VN259" s="12"/>
      <c r="VO259" s="12"/>
      <c r="VP259" s="12"/>
      <c r="VQ259" s="12"/>
      <c r="VR259" s="12"/>
      <c r="VS259" s="12"/>
      <c r="VT259" s="12"/>
      <c r="VU259" s="12"/>
      <c r="VV259" s="12"/>
      <c r="VW259" s="12"/>
      <c r="VX259" s="12"/>
      <c r="VY259" s="12"/>
      <c r="VZ259" s="12"/>
      <c r="WA259" s="12"/>
      <c r="WB259" s="12"/>
      <c r="WC259" s="12"/>
      <c r="WD259" s="12"/>
      <c r="WE259" s="12"/>
      <c r="WF259" s="12"/>
      <c r="WG259" s="12"/>
      <c r="WH259" s="12"/>
      <c r="WI259" s="12"/>
      <c r="WJ259" s="12"/>
      <c r="WK259" s="12"/>
      <c r="WL259" s="12"/>
      <c r="WM259" s="12"/>
      <c r="WN259" s="12"/>
      <c r="WO259" s="12"/>
      <c r="WP259" s="12"/>
      <c r="WQ259" s="12"/>
      <c r="WR259" s="12"/>
      <c r="WS259" s="12"/>
      <c r="WT259" s="12"/>
      <c r="WU259" s="12"/>
      <c r="WV259" s="12"/>
      <c r="WW259" s="12"/>
      <c r="WX259" s="12"/>
      <c r="WY259" s="12"/>
      <c r="WZ259" s="12"/>
      <c r="XA259" s="12"/>
      <c r="XB259" s="12"/>
      <c r="XC259" s="12"/>
      <c r="XD259" s="12"/>
      <c r="XE259" s="12"/>
      <c r="XF259" s="12"/>
      <c r="XG259" s="12"/>
      <c r="XH259" s="12"/>
      <c r="XI259" s="12"/>
      <c r="XJ259" s="12"/>
      <c r="XK259" s="12"/>
      <c r="XL259" s="12"/>
      <c r="XM259" s="12"/>
      <c r="XN259" s="12"/>
      <c r="XO259" s="12"/>
      <c r="XP259" s="12"/>
      <c r="XQ259" s="12"/>
      <c r="XR259" s="12"/>
      <c r="XS259" s="12"/>
      <c r="XT259" s="12"/>
      <c r="XU259" s="12"/>
      <c r="XV259" s="12"/>
      <c r="XW259" s="12"/>
      <c r="XX259" s="12"/>
      <c r="XY259" s="12"/>
      <c r="XZ259" s="12"/>
      <c r="YA259" s="12"/>
      <c r="YB259" s="12"/>
      <c r="YC259" s="12"/>
      <c r="YD259" s="12"/>
      <c r="YE259" s="12"/>
      <c r="YF259" s="12"/>
      <c r="YG259" s="12"/>
      <c r="YH259" s="12"/>
      <c r="YI259" s="12"/>
      <c r="YJ259" s="12"/>
      <c r="YK259" s="12"/>
      <c r="YL259" s="12"/>
      <c r="YM259" s="12"/>
      <c r="YN259" s="12"/>
      <c r="YO259" s="12"/>
      <c r="YP259" s="12"/>
      <c r="YQ259" s="12"/>
      <c r="YR259" s="12"/>
      <c r="YS259" s="12"/>
      <c r="YT259" s="12"/>
      <c r="YU259" s="12"/>
      <c r="YV259" s="12"/>
      <c r="YW259" s="12"/>
      <c r="YX259" s="12"/>
      <c r="YY259" s="12"/>
      <c r="YZ259" s="12"/>
      <c r="ZA259" s="12"/>
      <c r="ZB259" s="12"/>
      <c r="ZC259" s="12"/>
      <c r="ZD259" s="12"/>
      <c r="ZE259" s="12"/>
      <c r="ZF259" s="12"/>
      <c r="ZG259" s="12"/>
      <c r="ZH259" s="12"/>
      <c r="ZI259" s="12"/>
      <c r="ZJ259" s="12"/>
      <c r="ZK259" s="12"/>
      <c r="ZL259" s="12"/>
      <c r="ZM259" s="12"/>
      <c r="ZN259" s="12"/>
      <c r="ZO259" s="12"/>
      <c r="ZP259" s="12"/>
      <c r="ZQ259" s="12"/>
      <c r="ZR259" s="12"/>
      <c r="ZS259" s="12"/>
      <c r="ZT259" s="12"/>
      <c r="ZU259" s="12"/>
      <c r="ZV259" s="12"/>
      <c r="ZW259" s="12"/>
      <c r="ZX259" s="12"/>
      <c r="ZY259" s="12"/>
      <c r="ZZ259" s="12"/>
      <c r="AAA259" s="12"/>
      <c r="AAB259" s="12"/>
      <c r="AAC259" s="12"/>
      <c r="AAD259" s="12"/>
      <c r="AAE259" s="12"/>
      <c r="AAF259" s="12"/>
      <c r="AAG259" s="12"/>
      <c r="AAH259" s="12"/>
      <c r="AAI259" s="12"/>
      <c r="AAJ259" s="12"/>
      <c r="AAK259" s="12"/>
      <c r="AAL259" s="12"/>
      <c r="AAM259" s="12"/>
      <c r="AAN259" s="12"/>
      <c r="AAO259" s="12"/>
      <c r="AAP259" s="12"/>
      <c r="AAQ259" s="12"/>
      <c r="AAR259" s="12"/>
      <c r="AAS259" s="12"/>
      <c r="AAT259" s="12"/>
      <c r="AAU259" s="12"/>
      <c r="AAV259" s="12"/>
      <c r="AAW259" s="12"/>
      <c r="AAX259" s="12"/>
      <c r="AAY259" s="12"/>
      <c r="AAZ259" s="12"/>
      <c r="ABA259" s="12"/>
      <c r="ABB259" s="12"/>
      <c r="ABC259" s="12"/>
      <c r="ABD259" s="12"/>
      <c r="ABE259" s="12"/>
      <c r="ABF259" s="12"/>
      <c r="ABG259" s="12"/>
      <c r="ABH259" s="12"/>
      <c r="ABI259" s="12"/>
      <c r="ABJ259" s="12"/>
      <c r="ABK259" s="12"/>
      <c r="ABL259" s="12"/>
      <c r="ABM259" s="12"/>
      <c r="ABN259" s="12"/>
      <c r="ABO259" s="12"/>
      <c r="ABP259" s="12"/>
      <c r="ABQ259" s="12"/>
      <c r="ABR259" s="12"/>
      <c r="ABS259" s="12"/>
      <c r="ABT259" s="12"/>
      <c r="ABU259" s="12"/>
      <c r="ABV259" s="12"/>
      <c r="ABW259" s="12"/>
      <c r="ABX259" s="12"/>
      <c r="ABY259" s="12"/>
      <c r="ABZ259" s="12"/>
      <c r="ACA259" s="12"/>
      <c r="ACB259" s="12"/>
      <c r="ACC259" s="12"/>
      <c r="ACD259" s="12"/>
      <c r="ACE259" s="12"/>
      <c r="ACF259" s="12"/>
      <c r="ACG259" s="12"/>
      <c r="ACH259" s="12"/>
      <c r="ACI259" s="12"/>
      <c r="ACJ259" s="12"/>
      <c r="ACK259" s="12"/>
      <c r="ACL259" s="12"/>
      <c r="ACM259" s="12"/>
      <c r="ACN259" s="12"/>
      <c r="ACO259" s="12"/>
      <c r="ACP259" s="12"/>
      <c r="ACQ259" s="12"/>
      <c r="ACR259" s="12"/>
      <c r="ACS259" s="12"/>
      <c r="ACT259" s="12"/>
      <c r="ACU259" s="12"/>
      <c r="ACV259" s="12"/>
      <c r="ACW259" s="12"/>
      <c r="ACX259" s="12"/>
      <c r="ACY259" s="12"/>
      <c r="ACZ259" s="12"/>
      <c r="ADA259" s="12"/>
      <c r="ADB259" s="12"/>
      <c r="ADC259" s="12"/>
      <c r="ADD259" s="12"/>
      <c r="ADE259" s="12"/>
      <c r="ADF259" s="12"/>
      <c r="ADG259" s="12"/>
      <c r="ADH259" s="12"/>
      <c r="ADI259" s="12"/>
      <c r="ADJ259" s="12"/>
      <c r="ADK259" s="12"/>
      <c r="ADL259" s="12"/>
      <c r="ADM259" s="12"/>
      <c r="ADN259" s="12"/>
      <c r="ADO259" s="12"/>
      <c r="ADP259" s="12"/>
      <c r="ADQ259" s="12"/>
      <c r="ADR259" s="12"/>
      <c r="ADS259" s="12"/>
      <c r="ADT259" s="12"/>
      <c r="ADU259" s="12"/>
      <c r="ADV259" s="12"/>
      <c r="ADW259" s="12"/>
      <c r="ADX259" s="12"/>
      <c r="ADY259" s="12"/>
      <c r="ADZ259" s="12"/>
      <c r="AEA259" s="12"/>
      <c r="AEB259" s="12"/>
      <c r="AEC259" s="12"/>
      <c r="AED259" s="12"/>
      <c r="AEE259" s="12"/>
      <c r="AEF259" s="12"/>
      <c r="AEG259" s="12"/>
      <c r="AEH259" s="12"/>
      <c r="AEI259" s="12"/>
      <c r="AEJ259" s="12"/>
      <c r="AEK259" s="12"/>
      <c r="AEL259" s="12"/>
      <c r="AEM259" s="12"/>
      <c r="AEN259" s="12"/>
      <c r="AEO259" s="12"/>
      <c r="AEP259" s="12"/>
      <c r="AEQ259" s="12"/>
      <c r="AER259" s="12"/>
      <c r="AES259" s="12"/>
      <c r="AET259" s="12"/>
      <c r="AEU259" s="12"/>
      <c r="AEV259" s="12"/>
      <c r="AEW259" s="12"/>
      <c r="AEX259" s="12"/>
      <c r="AEY259" s="12"/>
      <c r="AEZ259" s="12"/>
      <c r="AFA259" s="12"/>
      <c r="AFB259" s="12"/>
      <c r="AFC259" s="12"/>
      <c r="AFD259" s="12"/>
      <c r="AFE259" s="12"/>
      <c r="AFF259" s="12"/>
      <c r="AFG259" s="12"/>
      <c r="AFH259" s="12"/>
      <c r="AFI259" s="12"/>
      <c r="AFJ259" s="12"/>
      <c r="AFK259" s="12"/>
      <c r="AFL259" s="12"/>
      <c r="AFM259" s="12"/>
      <c r="AFN259" s="12"/>
      <c r="AFO259" s="12"/>
      <c r="AFP259" s="12"/>
      <c r="AFQ259" s="12"/>
      <c r="AFR259" s="12"/>
      <c r="AFS259" s="12"/>
      <c r="AFT259" s="12"/>
      <c r="AFU259" s="12"/>
      <c r="AFV259" s="12"/>
      <c r="AFW259" s="12"/>
      <c r="AFX259" s="12"/>
      <c r="AFY259" s="12"/>
      <c r="AFZ259" s="12"/>
      <c r="AGA259" s="12"/>
      <c r="AGB259" s="12"/>
      <c r="AGC259" s="12"/>
      <c r="AGD259" s="12"/>
      <c r="AGE259" s="12"/>
      <c r="AGF259" s="12"/>
      <c r="AGG259" s="12"/>
      <c r="AGH259" s="12"/>
      <c r="AGI259" s="12"/>
      <c r="AGJ259" s="12"/>
      <c r="AGK259" s="12"/>
      <c r="AGL259" s="12"/>
      <c r="AGM259" s="12"/>
      <c r="AGN259" s="12"/>
      <c r="AGO259" s="12"/>
      <c r="AGP259" s="12"/>
      <c r="AGQ259" s="12"/>
      <c r="AGR259" s="12"/>
      <c r="AGS259" s="12"/>
      <c r="AGT259" s="12"/>
      <c r="AGU259" s="12"/>
      <c r="AGV259" s="12"/>
      <c r="AGW259" s="12"/>
      <c r="AGX259" s="12"/>
      <c r="AGY259" s="12"/>
      <c r="AGZ259" s="12"/>
      <c r="AHA259" s="12"/>
      <c r="AHB259" s="12"/>
      <c r="AHC259" s="12"/>
      <c r="AHD259" s="12"/>
      <c r="AHE259" s="12"/>
      <c r="AHF259" s="12"/>
      <c r="AHG259" s="12"/>
      <c r="AHH259" s="12"/>
      <c r="AHI259" s="12"/>
      <c r="AHJ259" s="12"/>
      <c r="AHK259" s="12"/>
      <c r="AHL259" s="12"/>
      <c r="AHM259" s="12"/>
      <c r="AHN259" s="12"/>
      <c r="AHO259" s="12"/>
      <c r="AHP259" s="12"/>
      <c r="AHQ259" s="12"/>
      <c r="AHR259" s="12"/>
      <c r="AHS259" s="12"/>
      <c r="AHT259" s="12"/>
      <c r="AHU259" s="12"/>
      <c r="AHV259" s="12"/>
      <c r="AHW259" s="12"/>
      <c r="AHX259" s="12"/>
      <c r="AHY259" s="12"/>
      <c r="AHZ259" s="12"/>
      <c r="AIA259" s="12"/>
      <c r="AIB259" s="12"/>
      <c r="AIC259" s="12"/>
      <c r="AID259" s="12"/>
      <c r="AIE259" s="12"/>
      <c r="AIF259" s="12"/>
      <c r="AIG259" s="12"/>
      <c r="AIH259" s="12"/>
      <c r="AII259" s="12"/>
      <c r="AIJ259" s="12"/>
      <c r="AIK259" s="12"/>
      <c r="AIL259" s="12"/>
      <c r="AIM259" s="12"/>
      <c r="AIN259" s="12"/>
      <c r="AIO259" s="12"/>
      <c r="AIP259" s="12"/>
      <c r="AIQ259" s="12"/>
      <c r="AIR259" s="12"/>
      <c r="AIS259" s="12"/>
      <c r="AIT259" s="12"/>
      <c r="AIU259" s="12"/>
      <c r="AIV259" s="12"/>
      <c r="AIW259" s="12"/>
      <c r="AIX259" s="12"/>
      <c r="AIY259" s="12"/>
      <c r="AIZ259" s="12"/>
      <c r="AJA259" s="12"/>
      <c r="AJB259" s="12"/>
      <c r="AJC259" s="12"/>
      <c r="AJD259" s="12"/>
      <c r="AJE259" s="12"/>
      <c r="AJF259" s="12"/>
      <c r="AJG259" s="12"/>
      <c r="AJH259" s="12"/>
      <c r="AJI259" s="12"/>
      <c r="AJJ259" s="12"/>
      <c r="AJK259" s="12"/>
      <c r="AJL259" s="12"/>
      <c r="AJM259" s="12"/>
      <c r="AJN259" s="12"/>
      <c r="AJO259" s="12"/>
      <c r="AJP259" s="12"/>
      <c r="AJQ259" s="12"/>
      <c r="AJR259" s="12"/>
      <c r="AJS259" s="12"/>
      <c r="AJT259" s="12"/>
      <c r="AJU259" s="12"/>
      <c r="AJV259" s="12"/>
      <c r="AJW259" s="12"/>
      <c r="AJX259" s="12"/>
      <c r="AJY259" s="12"/>
      <c r="AJZ259" s="12"/>
      <c r="AKA259" s="12"/>
      <c r="AKB259" s="12"/>
      <c r="AKC259" s="12"/>
      <c r="AKD259" s="12"/>
      <c r="AKE259" s="12"/>
      <c r="AKF259" s="12"/>
      <c r="AKG259" s="12"/>
      <c r="AKH259" s="12"/>
      <c r="AKI259" s="12"/>
      <c r="AKJ259" s="12"/>
      <c r="AKK259" s="12"/>
      <c r="AKL259" s="12"/>
      <c r="AKM259" s="12"/>
      <c r="AKN259" s="12"/>
      <c r="AKO259" s="12"/>
      <c r="AKP259" s="12"/>
      <c r="AKQ259" s="12"/>
      <c r="AKR259" s="12"/>
      <c r="AKS259" s="12"/>
      <c r="AKT259" s="12"/>
      <c r="AKU259" s="12"/>
      <c r="AKV259" s="12"/>
      <c r="AKW259" s="12"/>
      <c r="AKX259" s="12"/>
      <c r="AKY259" s="12"/>
      <c r="AKZ259" s="12"/>
      <c r="ALA259" s="12"/>
      <c r="ALB259" s="12"/>
      <c r="ALC259" s="12"/>
      <c r="ALD259" s="12"/>
      <c r="ALE259" s="12"/>
      <c r="ALF259" s="12"/>
      <c r="ALG259" s="12"/>
      <c r="ALH259" s="12"/>
      <c r="ALI259" s="12"/>
      <c r="ALJ259" s="12"/>
      <c r="ALK259" s="12"/>
      <c r="ALL259" s="12"/>
      <c r="ALM259" s="12"/>
      <c r="ALN259" s="12"/>
      <c r="ALO259" s="12"/>
      <c r="ALP259" s="12"/>
      <c r="ALQ259" s="12"/>
      <c r="ALR259" s="12"/>
      <c r="ALS259" s="12"/>
      <c r="ALT259" s="12"/>
      <c r="ALU259" s="12"/>
      <c r="ALV259" s="12"/>
      <c r="ALW259" s="12"/>
      <c r="ALX259" s="12"/>
      <c r="ALY259" s="12"/>
      <c r="ALZ259" s="12"/>
      <c r="AMA259" s="12"/>
      <c r="AMB259" s="12"/>
      <c r="AMC259" s="12"/>
      <c r="AMD259" s="12"/>
      <c r="AME259" s="12"/>
      <c r="AMF259" s="12"/>
      <c r="AMG259" s="12"/>
      <c r="AMH259" s="12"/>
      <c r="AMI259" s="12"/>
    </row>
    <row r="260" spans="1:1023" s="13" customFormat="1" x14ac:dyDescent="0.2">
      <c r="A260" s="12"/>
      <c r="B260" s="93"/>
      <c r="C260" s="79"/>
      <c r="D260" s="40"/>
      <c r="E260" s="181"/>
      <c r="F260" s="42"/>
      <c r="G260" s="211"/>
      <c r="H260" s="32"/>
      <c r="I260" s="277"/>
      <c r="J260" s="63"/>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c r="AH260" s="12"/>
      <c r="AI260" s="12"/>
      <c r="AJ260" s="12"/>
      <c r="AK260" s="12"/>
      <c r="AL260" s="12"/>
      <c r="AM260" s="12"/>
      <c r="AN260" s="12"/>
      <c r="AO260" s="12"/>
      <c r="AP260" s="12"/>
      <c r="AQ260" s="12"/>
      <c r="AR260" s="12"/>
      <c r="AS260" s="12"/>
      <c r="AT260" s="12"/>
      <c r="AU260" s="12"/>
      <c r="AV260" s="12"/>
      <c r="AW260" s="12"/>
      <c r="AX260" s="12"/>
      <c r="AY260" s="12"/>
      <c r="AZ260" s="12"/>
      <c r="BA260" s="12"/>
      <c r="BB260" s="12"/>
      <c r="BC260" s="12"/>
      <c r="BD260" s="12"/>
      <c r="BE260" s="12"/>
      <c r="BF260" s="12"/>
      <c r="BG260" s="12"/>
      <c r="BH260" s="12"/>
      <c r="BI260" s="12"/>
      <c r="BJ260" s="12"/>
      <c r="BK260" s="12"/>
      <c r="BL260" s="12"/>
      <c r="BM260" s="12"/>
      <c r="BN260" s="12"/>
      <c r="BO260" s="12"/>
      <c r="BP260" s="12"/>
      <c r="BQ260" s="12"/>
      <c r="BR260" s="12"/>
      <c r="BS260" s="12"/>
      <c r="BT260" s="12"/>
      <c r="BU260" s="12"/>
      <c r="BV260" s="12"/>
      <c r="BW260" s="12"/>
      <c r="BX260" s="12"/>
      <c r="BY260" s="12"/>
      <c r="BZ260" s="12"/>
      <c r="CA260" s="12"/>
      <c r="CB260" s="12"/>
      <c r="CC260" s="12"/>
      <c r="CD260" s="12"/>
      <c r="CE260" s="12"/>
      <c r="CF260" s="12"/>
      <c r="CG260" s="12"/>
      <c r="CH260" s="12"/>
      <c r="CI260" s="12"/>
      <c r="CJ260" s="12"/>
      <c r="CK260" s="12"/>
      <c r="CL260" s="12"/>
      <c r="CM260" s="12"/>
      <c r="CN260" s="12"/>
      <c r="CO260" s="12"/>
      <c r="CP260" s="12"/>
      <c r="CQ260" s="12"/>
      <c r="CR260" s="12"/>
      <c r="CS260" s="12"/>
      <c r="CT260" s="12"/>
      <c r="CU260" s="12"/>
      <c r="CV260" s="12"/>
      <c r="CW260" s="12"/>
      <c r="CX260" s="12"/>
      <c r="CY260" s="12"/>
      <c r="CZ260" s="12"/>
      <c r="DA260" s="12"/>
      <c r="DB260" s="12"/>
      <c r="DC260" s="12"/>
      <c r="DD260" s="12"/>
      <c r="DE260" s="12"/>
      <c r="DF260" s="12"/>
      <c r="DG260" s="12"/>
      <c r="DH260" s="12"/>
      <c r="DI260" s="12"/>
      <c r="DJ260" s="12"/>
      <c r="DK260" s="12"/>
      <c r="DL260" s="12"/>
      <c r="DM260" s="12"/>
      <c r="DN260" s="12"/>
      <c r="DO260" s="12"/>
      <c r="DP260" s="12"/>
      <c r="DQ260" s="12"/>
      <c r="DR260" s="12"/>
      <c r="DS260" s="12"/>
      <c r="DT260" s="12"/>
      <c r="DU260" s="12"/>
      <c r="DV260" s="12"/>
      <c r="DW260" s="12"/>
      <c r="DX260" s="12"/>
      <c r="DY260" s="12"/>
      <c r="DZ260" s="12"/>
      <c r="EA260" s="12"/>
      <c r="EB260" s="12"/>
      <c r="EC260" s="12"/>
      <c r="ED260" s="12"/>
      <c r="EE260" s="12"/>
      <c r="EF260" s="12"/>
      <c r="EG260" s="12"/>
      <c r="EH260" s="12"/>
      <c r="EI260" s="12"/>
      <c r="EJ260" s="12"/>
      <c r="EK260" s="12"/>
      <c r="EL260" s="12"/>
      <c r="EM260" s="12"/>
      <c r="EN260" s="12"/>
      <c r="EO260" s="12"/>
      <c r="EP260" s="12"/>
      <c r="EQ260" s="12"/>
      <c r="ER260" s="12"/>
      <c r="ES260" s="12"/>
      <c r="ET260" s="12"/>
      <c r="EU260" s="12"/>
      <c r="EV260" s="12"/>
      <c r="EW260" s="12"/>
      <c r="EX260" s="12"/>
      <c r="EY260" s="12"/>
      <c r="EZ260" s="12"/>
      <c r="FA260" s="12"/>
      <c r="FB260" s="12"/>
      <c r="FC260" s="12"/>
      <c r="FD260" s="12"/>
      <c r="FE260" s="12"/>
      <c r="FF260" s="12"/>
      <c r="FG260" s="12"/>
      <c r="FH260" s="12"/>
      <c r="FI260" s="12"/>
      <c r="FJ260" s="12"/>
      <c r="FK260" s="12"/>
      <c r="FL260" s="12"/>
      <c r="FM260" s="12"/>
      <c r="FN260" s="12"/>
      <c r="FO260" s="12"/>
      <c r="FP260" s="12"/>
      <c r="FQ260" s="12"/>
      <c r="FR260" s="12"/>
      <c r="FS260" s="12"/>
      <c r="FT260" s="12"/>
      <c r="FU260" s="12"/>
      <c r="FV260" s="12"/>
      <c r="FW260" s="12"/>
      <c r="FX260" s="12"/>
      <c r="FY260" s="12"/>
      <c r="FZ260" s="12"/>
      <c r="GA260" s="12"/>
      <c r="GB260" s="12"/>
      <c r="GC260" s="12"/>
      <c r="GD260" s="12"/>
      <c r="GE260" s="12"/>
      <c r="GF260" s="12"/>
      <c r="GG260" s="12"/>
      <c r="GH260" s="12"/>
      <c r="GI260" s="12"/>
      <c r="GJ260" s="12"/>
      <c r="GK260" s="12"/>
      <c r="GL260" s="12"/>
      <c r="GM260" s="12"/>
      <c r="GN260" s="12"/>
      <c r="GO260" s="12"/>
      <c r="GP260" s="12"/>
      <c r="GQ260" s="12"/>
      <c r="GR260" s="12"/>
      <c r="GS260" s="12"/>
      <c r="GT260" s="12"/>
      <c r="GU260" s="12"/>
      <c r="GV260" s="12"/>
      <c r="GW260" s="12"/>
      <c r="GX260" s="12"/>
      <c r="GY260" s="12"/>
      <c r="GZ260" s="12"/>
      <c r="HA260" s="12"/>
      <c r="HB260" s="12"/>
      <c r="HC260" s="12"/>
      <c r="HD260" s="12"/>
      <c r="HE260" s="12"/>
      <c r="HF260" s="12"/>
      <c r="HG260" s="12"/>
      <c r="HH260" s="12"/>
      <c r="HI260" s="12"/>
      <c r="HJ260" s="12"/>
      <c r="HK260" s="12"/>
      <c r="HL260" s="12"/>
      <c r="HM260" s="12"/>
      <c r="HN260" s="12"/>
      <c r="HO260" s="12"/>
      <c r="HP260" s="12"/>
      <c r="HQ260" s="12"/>
      <c r="HR260" s="12"/>
      <c r="HS260" s="12"/>
      <c r="HT260" s="12"/>
      <c r="HU260" s="12"/>
      <c r="HV260" s="12"/>
      <c r="HW260" s="12"/>
      <c r="HX260" s="12"/>
      <c r="HY260" s="12"/>
      <c r="HZ260" s="12"/>
      <c r="IA260" s="12"/>
      <c r="IB260" s="12"/>
      <c r="IC260" s="12"/>
      <c r="ID260" s="12"/>
      <c r="IE260" s="12"/>
      <c r="IF260" s="12"/>
      <c r="IG260" s="12"/>
      <c r="IH260" s="12"/>
      <c r="II260" s="12"/>
      <c r="IJ260" s="12"/>
      <c r="IK260" s="12"/>
      <c r="IL260" s="12"/>
      <c r="IM260" s="12"/>
      <c r="IN260" s="12"/>
      <c r="IO260" s="12"/>
      <c r="IP260" s="12"/>
      <c r="IQ260" s="12"/>
      <c r="IR260" s="12"/>
      <c r="IS260" s="12"/>
      <c r="IT260" s="12"/>
      <c r="IU260" s="12"/>
      <c r="IV260" s="12"/>
      <c r="IW260" s="12"/>
      <c r="IX260" s="12"/>
      <c r="IY260" s="12"/>
      <c r="IZ260" s="12"/>
      <c r="JA260" s="12"/>
      <c r="JB260" s="12"/>
      <c r="JC260" s="12"/>
      <c r="JD260" s="12"/>
      <c r="JE260" s="12"/>
      <c r="JF260" s="12"/>
      <c r="JG260" s="12"/>
      <c r="JH260" s="12"/>
      <c r="JI260" s="12"/>
      <c r="JJ260" s="12"/>
      <c r="JK260" s="12"/>
      <c r="JL260" s="12"/>
      <c r="JM260" s="12"/>
      <c r="JN260" s="12"/>
      <c r="JO260" s="12"/>
      <c r="JP260" s="12"/>
      <c r="JQ260" s="12"/>
      <c r="JR260" s="12"/>
      <c r="JS260" s="12"/>
      <c r="JT260" s="12"/>
      <c r="JU260" s="12"/>
      <c r="JV260" s="12"/>
      <c r="JW260" s="12"/>
      <c r="JX260" s="12"/>
      <c r="JY260" s="12"/>
      <c r="JZ260" s="12"/>
      <c r="KA260" s="12"/>
      <c r="KB260" s="12"/>
      <c r="KC260" s="12"/>
      <c r="KD260" s="12"/>
      <c r="KE260" s="12"/>
      <c r="KF260" s="12"/>
      <c r="KG260" s="12"/>
      <c r="KH260" s="12"/>
      <c r="KI260" s="12"/>
      <c r="KJ260" s="12"/>
      <c r="KK260" s="12"/>
      <c r="KL260" s="12"/>
      <c r="KM260" s="12"/>
      <c r="KN260" s="12"/>
      <c r="KO260" s="12"/>
      <c r="KP260" s="12"/>
      <c r="KQ260" s="12"/>
      <c r="KR260" s="12"/>
      <c r="KS260" s="12"/>
      <c r="KT260" s="12"/>
      <c r="KU260" s="12"/>
      <c r="KV260" s="12"/>
      <c r="KW260" s="12"/>
      <c r="KX260" s="12"/>
      <c r="KY260" s="12"/>
      <c r="KZ260" s="12"/>
      <c r="LA260" s="12"/>
      <c r="LB260" s="12"/>
      <c r="LC260" s="12"/>
      <c r="LD260" s="12"/>
      <c r="LE260" s="12"/>
      <c r="LF260" s="12"/>
      <c r="LG260" s="12"/>
      <c r="LH260" s="12"/>
      <c r="LI260" s="12"/>
      <c r="LJ260" s="12"/>
      <c r="LK260" s="12"/>
      <c r="LL260" s="12"/>
      <c r="LM260" s="12"/>
      <c r="LN260" s="12"/>
      <c r="LO260" s="12"/>
      <c r="LP260" s="12"/>
      <c r="LQ260" s="12"/>
      <c r="LR260" s="12"/>
      <c r="LS260" s="12"/>
      <c r="LT260" s="12"/>
      <c r="LU260" s="12"/>
      <c r="LV260" s="12"/>
      <c r="LW260" s="12"/>
      <c r="LX260" s="12"/>
      <c r="LY260" s="12"/>
      <c r="LZ260" s="12"/>
      <c r="MA260" s="12"/>
      <c r="MB260" s="12"/>
      <c r="MC260" s="12"/>
      <c r="MD260" s="12"/>
      <c r="ME260" s="12"/>
      <c r="MF260" s="12"/>
      <c r="MG260" s="12"/>
      <c r="MH260" s="12"/>
      <c r="MI260" s="12"/>
      <c r="MJ260" s="12"/>
      <c r="MK260" s="12"/>
      <c r="ML260" s="12"/>
      <c r="MM260" s="12"/>
      <c r="MN260" s="12"/>
      <c r="MO260" s="12"/>
      <c r="MP260" s="12"/>
      <c r="MQ260" s="12"/>
      <c r="MR260" s="12"/>
      <c r="MS260" s="12"/>
      <c r="MT260" s="12"/>
      <c r="MU260" s="12"/>
      <c r="MV260" s="12"/>
      <c r="MW260" s="12"/>
      <c r="MX260" s="12"/>
      <c r="MY260" s="12"/>
      <c r="MZ260" s="12"/>
      <c r="NA260" s="12"/>
      <c r="NB260" s="12"/>
      <c r="NC260" s="12"/>
      <c r="ND260" s="12"/>
      <c r="NE260" s="12"/>
      <c r="NF260" s="12"/>
      <c r="NG260" s="12"/>
      <c r="NH260" s="12"/>
      <c r="NI260" s="12"/>
      <c r="NJ260" s="12"/>
      <c r="NK260" s="12"/>
      <c r="NL260" s="12"/>
      <c r="NM260" s="12"/>
      <c r="NN260" s="12"/>
      <c r="NO260" s="12"/>
      <c r="NP260" s="12"/>
      <c r="NQ260" s="12"/>
      <c r="NR260" s="12"/>
      <c r="NS260" s="12"/>
      <c r="NT260" s="12"/>
      <c r="NU260" s="12"/>
      <c r="NV260" s="12"/>
      <c r="NW260" s="12"/>
      <c r="NX260" s="12"/>
      <c r="NY260" s="12"/>
      <c r="NZ260" s="12"/>
      <c r="OA260" s="12"/>
      <c r="OB260" s="12"/>
      <c r="OC260" s="12"/>
      <c r="OD260" s="12"/>
      <c r="OE260" s="12"/>
      <c r="OF260" s="12"/>
      <c r="OG260" s="12"/>
      <c r="OH260" s="12"/>
      <c r="OI260" s="12"/>
      <c r="OJ260" s="12"/>
      <c r="OK260" s="12"/>
      <c r="OL260" s="12"/>
      <c r="OM260" s="12"/>
      <c r="ON260" s="12"/>
      <c r="OO260" s="12"/>
      <c r="OP260" s="12"/>
      <c r="OQ260" s="12"/>
      <c r="OR260" s="12"/>
      <c r="OS260" s="12"/>
      <c r="OT260" s="12"/>
      <c r="OU260" s="12"/>
      <c r="OV260" s="12"/>
      <c r="OW260" s="12"/>
      <c r="OX260" s="12"/>
      <c r="OY260" s="12"/>
      <c r="OZ260" s="12"/>
      <c r="PA260" s="12"/>
      <c r="PB260" s="12"/>
      <c r="PC260" s="12"/>
      <c r="PD260" s="12"/>
      <c r="PE260" s="12"/>
      <c r="PF260" s="12"/>
      <c r="PG260" s="12"/>
      <c r="PH260" s="12"/>
      <c r="PI260" s="12"/>
      <c r="PJ260" s="12"/>
      <c r="PK260" s="12"/>
      <c r="PL260" s="12"/>
      <c r="PM260" s="12"/>
      <c r="PN260" s="12"/>
      <c r="PO260" s="12"/>
      <c r="PP260" s="12"/>
      <c r="PQ260" s="12"/>
      <c r="PR260" s="12"/>
      <c r="PS260" s="12"/>
      <c r="PT260" s="12"/>
      <c r="PU260" s="12"/>
      <c r="PV260" s="12"/>
      <c r="PW260" s="12"/>
      <c r="PX260" s="12"/>
      <c r="PY260" s="12"/>
      <c r="PZ260" s="12"/>
      <c r="QA260" s="12"/>
      <c r="QB260" s="12"/>
      <c r="QC260" s="12"/>
      <c r="QD260" s="12"/>
      <c r="QE260" s="12"/>
      <c r="QF260" s="12"/>
      <c r="QG260" s="12"/>
      <c r="QH260" s="12"/>
      <c r="QI260" s="12"/>
      <c r="QJ260" s="12"/>
      <c r="QK260" s="12"/>
      <c r="QL260" s="12"/>
      <c r="QM260" s="12"/>
      <c r="QN260" s="12"/>
      <c r="QO260" s="12"/>
      <c r="QP260" s="12"/>
      <c r="QQ260" s="12"/>
      <c r="QR260" s="12"/>
      <c r="QS260" s="12"/>
      <c r="QT260" s="12"/>
      <c r="QU260" s="12"/>
      <c r="QV260" s="12"/>
      <c r="QW260" s="12"/>
      <c r="QX260" s="12"/>
      <c r="QY260" s="12"/>
      <c r="QZ260" s="12"/>
      <c r="RA260" s="12"/>
      <c r="RB260" s="12"/>
      <c r="RC260" s="12"/>
      <c r="RD260" s="12"/>
      <c r="RE260" s="12"/>
      <c r="RF260" s="12"/>
      <c r="RG260" s="12"/>
      <c r="RH260" s="12"/>
      <c r="RI260" s="12"/>
      <c r="RJ260" s="12"/>
      <c r="RK260" s="12"/>
      <c r="RL260" s="12"/>
      <c r="RM260" s="12"/>
      <c r="RN260" s="12"/>
      <c r="RO260" s="12"/>
      <c r="RP260" s="12"/>
      <c r="RQ260" s="12"/>
      <c r="RR260" s="12"/>
      <c r="RS260" s="12"/>
      <c r="RT260" s="12"/>
      <c r="RU260" s="12"/>
      <c r="RV260" s="12"/>
      <c r="RW260" s="12"/>
      <c r="RX260" s="12"/>
      <c r="RY260" s="12"/>
      <c r="RZ260" s="12"/>
      <c r="SA260" s="12"/>
      <c r="SB260" s="12"/>
      <c r="SC260" s="12"/>
      <c r="SD260" s="12"/>
      <c r="SE260" s="12"/>
      <c r="SF260" s="12"/>
      <c r="SG260" s="12"/>
      <c r="SH260" s="12"/>
      <c r="SI260" s="12"/>
      <c r="SJ260" s="12"/>
      <c r="SK260" s="12"/>
      <c r="SL260" s="12"/>
      <c r="SM260" s="12"/>
      <c r="SN260" s="12"/>
      <c r="SO260" s="12"/>
      <c r="SP260" s="12"/>
      <c r="SQ260" s="12"/>
      <c r="SR260" s="12"/>
      <c r="SS260" s="12"/>
      <c r="ST260" s="12"/>
      <c r="SU260" s="12"/>
      <c r="SV260" s="12"/>
      <c r="SW260" s="12"/>
      <c r="SX260" s="12"/>
      <c r="SY260" s="12"/>
      <c r="SZ260" s="12"/>
      <c r="TA260" s="12"/>
      <c r="TB260" s="12"/>
      <c r="TC260" s="12"/>
      <c r="TD260" s="12"/>
      <c r="TE260" s="12"/>
      <c r="TF260" s="12"/>
      <c r="TG260" s="12"/>
      <c r="TH260" s="12"/>
      <c r="TI260" s="12"/>
      <c r="TJ260" s="12"/>
      <c r="TK260" s="12"/>
      <c r="TL260" s="12"/>
      <c r="TM260" s="12"/>
      <c r="TN260" s="12"/>
      <c r="TO260" s="12"/>
      <c r="TP260" s="12"/>
      <c r="TQ260" s="12"/>
      <c r="TR260" s="12"/>
      <c r="TS260" s="12"/>
      <c r="TT260" s="12"/>
      <c r="TU260" s="12"/>
      <c r="TV260" s="12"/>
      <c r="TW260" s="12"/>
      <c r="TX260" s="12"/>
      <c r="TY260" s="12"/>
      <c r="TZ260" s="12"/>
      <c r="UA260" s="12"/>
      <c r="UB260" s="12"/>
      <c r="UC260" s="12"/>
      <c r="UD260" s="12"/>
      <c r="UE260" s="12"/>
      <c r="UF260" s="12"/>
      <c r="UG260" s="12"/>
      <c r="UH260" s="12"/>
      <c r="UI260" s="12"/>
      <c r="UJ260" s="12"/>
      <c r="UK260" s="12"/>
      <c r="UL260" s="12"/>
      <c r="UM260" s="12"/>
      <c r="UN260" s="12"/>
      <c r="UO260" s="12"/>
      <c r="UP260" s="12"/>
      <c r="UQ260" s="12"/>
      <c r="UR260" s="12"/>
      <c r="US260" s="12"/>
      <c r="UT260" s="12"/>
      <c r="UU260" s="12"/>
      <c r="UV260" s="12"/>
      <c r="UW260" s="12"/>
      <c r="UX260" s="12"/>
      <c r="UY260" s="12"/>
      <c r="UZ260" s="12"/>
      <c r="VA260" s="12"/>
      <c r="VB260" s="12"/>
      <c r="VC260" s="12"/>
      <c r="VD260" s="12"/>
      <c r="VE260" s="12"/>
      <c r="VF260" s="12"/>
      <c r="VG260" s="12"/>
      <c r="VH260" s="12"/>
      <c r="VI260" s="12"/>
      <c r="VJ260" s="12"/>
      <c r="VK260" s="12"/>
      <c r="VL260" s="12"/>
      <c r="VM260" s="12"/>
      <c r="VN260" s="12"/>
      <c r="VO260" s="12"/>
      <c r="VP260" s="12"/>
      <c r="VQ260" s="12"/>
      <c r="VR260" s="12"/>
      <c r="VS260" s="12"/>
      <c r="VT260" s="12"/>
      <c r="VU260" s="12"/>
      <c r="VV260" s="12"/>
      <c r="VW260" s="12"/>
      <c r="VX260" s="12"/>
      <c r="VY260" s="12"/>
      <c r="VZ260" s="12"/>
      <c r="WA260" s="12"/>
      <c r="WB260" s="12"/>
      <c r="WC260" s="12"/>
      <c r="WD260" s="12"/>
      <c r="WE260" s="12"/>
      <c r="WF260" s="12"/>
      <c r="WG260" s="12"/>
      <c r="WH260" s="12"/>
      <c r="WI260" s="12"/>
      <c r="WJ260" s="12"/>
      <c r="WK260" s="12"/>
      <c r="WL260" s="12"/>
      <c r="WM260" s="12"/>
      <c r="WN260" s="12"/>
      <c r="WO260" s="12"/>
      <c r="WP260" s="12"/>
      <c r="WQ260" s="12"/>
      <c r="WR260" s="12"/>
      <c r="WS260" s="12"/>
      <c r="WT260" s="12"/>
      <c r="WU260" s="12"/>
      <c r="WV260" s="12"/>
      <c r="WW260" s="12"/>
      <c r="WX260" s="12"/>
      <c r="WY260" s="12"/>
      <c r="WZ260" s="12"/>
      <c r="XA260" s="12"/>
      <c r="XB260" s="12"/>
      <c r="XC260" s="12"/>
      <c r="XD260" s="12"/>
      <c r="XE260" s="12"/>
      <c r="XF260" s="12"/>
      <c r="XG260" s="12"/>
      <c r="XH260" s="12"/>
      <c r="XI260" s="12"/>
      <c r="XJ260" s="12"/>
      <c r="XK260" s="12"/>
      <c r="XL260" s="12"/>
      <c r="XM260" s="12"/>
      <c r="XN260" s="12"/>
      <c r="XO260" s="12"/>
      <c r="XP260" s="12"/>
      <c r="XQ260" s="12"/>
      <c r="XR260" s="12"/>
      <c r="XS260" s="12"/>
      <c r="XT260" s="12"/>
      <c r="XU260" s="12"/>
      <c r="XV260" s="12"/>
      <c r="XW260" s="12"/>
      <c r="XX260" s="12"/>
      <c r="XY260" s="12"/>
      <c r="XZ260" s="12"/>
      <c r="YA260" s="12"/>
      <c r="YB260" s="12"/>
      <c r="YC260" s="12"/>
      <c r="YD260" s="12"/>
      <c r="YE260" s="12"/>
      <c r="YF260" s="12"/>
      <c r="YG260" s="12"/>
      <c r="YH260" s="12"/>
      <c r="YI260" s="12"/>
      <c r="YJ260" s="12"/>
      <c r="YK260" s="12"/>
      <c r="YL260" s="12"/>
      <c r="YM260" s="12"/>
      <c r="YN260" s="12"/>
      <c r="YO260" s="12"/>
      <c r="YP260" s="12"/>
      <c r="YQ260" s="12"/>
      <c r="YR260" s="12"/>
      <c r="YS260" s="12"/>
      <c r="YT260" s="12"/>
      <c r="YU260" s="12"/>
      <c r="YV260" s="12"/>
      <c r="YW260" s="12"/>
      <c r="YX260" s="12"/>
      <c r="YY260" s="12"/>
      <c r="YZ260" s="12"/>
      <c r="ZA260" s="12"/>
      <c r="ZB260" s="12"/>
      <c r="ZC260" s="12"/>
      <c r="ZD260" s="12"/>
      <c r="ZE260" s="12"/>
      <c r="ZF260" s="12"/>
      <c r="ZG260" s="12"/>
      <c r="ZH260" s="12"/>
      <c r="ZI260" s="12"/>
      <c r="ZJ260" s="12"/>
      <c r="ZK260" s="12"/>
      <c r="ZL260" s="12"/>
      <c r="ZM260" s="12"/>
      <c r="ZN260" s="12"/>
      <c r="ZO260" s="12"/>
      <c r="ZP260" s="12"/>
      <c r="ZQ260" s="12"/>
      <c r="ZR260" s="12"/>
      <c r="ZS260" s="12"/>
      <c r="ZT260" s="12"/>
      <c r="ZU260" s="12"/>
      <c r="ZV260" s="12"/>
      <c r="ZW260" s="12"/>
      <c r="ZX260" s="12"/>
      <c r="ZY260" s="12"/>
      <c r="ZZ260" s="12"/>
      <c r="AAA260" s="12"/>
      <c r="AAB260" s="12"/>
      <c r="AAC260" s="12"/>
      <c r="AAD260" s="12"/>
      <c r="AAE260" s="12"/>
      <c r="AAF260" s="12"/>
      <c r="AAG260" s="12"/>
      <c r="AAH260" s="12"/>
      <c r="AAI260" s="12"/>
      <c r="AAJ260" s="12"/>
      <c r="AAK260" s="12"/>
      <c r="AAL260" s="12"/>
      <c r="AAM260" s="12"/>
      <c r="AAN260" s="12"/>
      <c r="AAO260" s="12"/>
      <c r="AAP260" s="12"/>
      <c r="AAQ260" s="12"/>
      <c r="AAR260" s="12"/>
      <c r="AAS260" s="12"/>
      <c r="AAT260" s="12"/>
      <c r="AAU260" s="12"/>
      <c r="AAV260" s="12"/>
      <c r="AAW260" s="12"/>
      <c r="AAX260" s="12"/>
      <c r="AAY260" s="12"/>
      <c r="AAZ260" s="12"/>
      <c r="ABA260" s="12"/>
      <c r="ABB260" s="12"/>
      <c r="ABC260" s="12"/>
      <c r="ABD260" s="12"/>
      <c r="ABE260" s="12"/>
      <c r="ABF260" s="12"/>
      <c r="ABG260" s="12"/>
      <c r="ABH260" s="12"/>
      <c r="ABI260" s="12"/>
      <c r="ABJ260" s="12"/>
      <c r="ABK260" s="12"/>
      <c r="ABL260" s="12"/>
      <c r="ABM260" s="12"/>
      <c r="ABN260" s="12"/>
      <c r="ABO260" s="12"/>
      <c r="ABP260" s="12"/>
      <c r="ABQ260" s="12"/>
      <c r="ABR260" s="12"/>
      <c r="ABS260" s="12"/>
      <c r="ABT260" s="12"/>
      <c r="ABU260" s="12"/>
      <c r="ABV260" s="12"/>
      <c r="ABW260" s="12"/>
      <c r="ABX260" s="12"/>
      <c r="ABY260" s="12"/>
      <c r="ABZ260" s="12"/>
      <c r="ACA260" s="12"/>
      <c r="ACB260" s="12"/>
      <c r="ACC260" s="12"/>
      <c r="ACD260" s="12"/>
      <c r="ACE260" s="12"/>
      <c r="ACF260" s="12"/>
      <c r="ACG260" s="12"/>
      <c r="ACH260" s="12"/>
      <c r="ACI260" s="12"/>
      <c r="ACJ260" s="12"/>
      <c r="ACK260" s="12"/>
      <c r="ACL260" s="12"/>
      <c r="ACM260" s="12"/>
      <c r="ACN260" s="12"/>
      <c r="ACO260" s="12"/>
      <c r="ACP260" s="12"/>
      <c r="ACQ260" s="12"/>
      <c r="ACR260" s="12"/>
      <c r="ACS260" s="12"/>
      <c r="ACT260" s="12"/>
      <c r="ACU260" s="12"/>
      <c r="ACV260" s="12"/>
      <c r="ACW260" s="12"/>
      <c r="ACX260" s="12"/>
      <c r="ACY260" s="12"/>
      <c r="ACZ260" s="12"/>
      <c r="ADA260" s="12"/>
      <c r="ADB260" s="12"/>
      <c r="ADC260" s="12"/>
      <c r="ADD260" s="12"/>
      <c r="ADE260" s="12"/>
      <c r="ADF260" s="12"/>
      <c r="ADG260" s="12"/>
      <c r="ADH260" s="12"/>
      <c r="ADI260" s="12"/>
      <c r="ADJ260" s="12"/>
      <c r="ADK260" s="12"/>
      <c r="ADL260" s="12"/>
      <c r="ADM260" s="12"/>
      <c r="ADN260" s="12"/>
      <c r="ADO260" s="12"/>
      <c r="ADP260" s="12"/>
      <c r="ADQ260" s="12"/>
      <c r="ADR260" s="12"/>
      <c r="ADS260" s="12"/>
      <c r="ADT260" s="12"/>
      <c r="ADU260" s="12"/>
      <c r="ADV260" s="12"/>
      <c r="ADW260" s="12"/>
      <c r="ADX260" s="12"/>
      <c r="ADY260" s="12"/>
      <c r="ADZ260" s="12"/>
      <c r="AEA260" s="12"/>
      <c r="AEB260" s="12"/>
      <c r="AEC260" s="12"/>
      <c r="AED260" s="12"/>
      <c r="AEE260" s="12"/>
      <c r="AEF260" s="12"/>
      <c r="AEG260" s="12"/>
      <c r="AEH260" s="12"/>
      <c r="AEI260" s="12"/>
      <c r="AEJ260" s="12"/>
      <c r="AEK260" s="12"/>
      <c r="AEL260" s="12"/>
      <c r="AEM260" s="12"/>
      <c r="AEN260" s="12"/>
      <c r="AEO260" s="12"/>
      <c r="AEP260" s="12"/>
      <c r="AEQ260" s="12"/>
      <c r="AER260" s="12"/>
      <c r="AES260" s="12"/>
      <c r="AET260" s="12"/>
      <c r="AEU260" s="12"/>
      <c r="AEV260" s="12"/>
      <c r="AEW260" s="12"/>
      <c r="AEX260" s="12"/>
      <c r="AEY260" s="12"/>
      <c r="AEZ260" s="12"/>
      <c r="AFA260" s="12"/>
      <c r="AFB260" s="12"/>
      <c r="AFC260" s="12"/>
      <c r="AFD260" s="12"/>
      <c r="AFE260" s="12"/>
      <c r="AFF260" s="12"/>
      <c r="AFG260" s="12"/>
      <c r="AFH260" s="12"/>
      <c r="AFI260" s="12"/>
      <c r="AFJ260" s="12"/>
      <c r="AFK260" s="12"/>
      <c r="AFL260" s="12"/>
      <c r="AFM260" s="12"/>
      <c r="AFN260" s="12"/>
      <c r="AFO260" s="12"/>
      <c r="AFP260" s="12"/>
      <c r="AFQ260" s="12"/>
      <c r="AFR260" s="12"/>
      <c r="AFS260" s="12"/>
      <c r="AFT260" s="12"/>
      <c r="AFU260" s="12"/>
      <c r="AFV260" s="12"/>
      <c r="AFW260" s="12"/>
      <c r="AFX260" s="12"/>
      <c r="AFY260" s="12"/>
      <c r="AFZ260" s="12"/>
      <c r="AGA260" s="12"/>
      <c r="AGB260" s="12"/>
      <c r="AGC260" s="12"/>
      <c r="AGD260" s="12"/>
      <c r="AGE260" s="12"/>
      <c r="AGF260" s="12"/>
      <c r="AGG260" s="12"/>
      <c r="AGH260" s="12"/>
      <c r="AGI260" s="12"/>
      <c r="AGJ260" s="12"/>
      <c r="AGK260" s="12"/>
      <c r="AGL260" s="12"/>
      <c r="AGM260" s="12"/>
      <c r="AGN260" s="12"/>
      <c r="AGO260" s="12"/>
      <c r="AGP260" s="12"/>
      <c r="AGQ260" s="12"/>
      <c r="AGR260" s="12"/>
      <c r="AGS260" s="12"/>
      <c r="AGT260" s="12"/>
      <c r="AGU260" s="12"/>
      <c r="AGV260" s="12"/>
      <c r="AGW260" s="12"/>
      <c r="AGX260" s="12"/>
      <c r="AGY260" s="12"/>
      <c r="AGZ260" s="12"/>
      <c r="AHA260" s="12"/>
      <c r="AHB260" s="12"/>
      <c r="AHC260" s="12"/>
      <c r="AHD260" s="12"/>
      <c r="AHE260" s="12"/>
      <c r="AHF260" s="12"/>
      <c r="AHG260" s="12"/>
      <c r="AHH260" s="12"/>
      <c r="AHI260" s="12"/>
      <c r="AHJ260" s="12"/>
      <c r="AHK260" s="12"/>
      <c r="AHL260" s="12"/>
      <c r="AHM260" s="12"/>
      <c r="AHN260" s="12"/>
      <c r="AHO260" s="12"/>
      <c r="AHP260" s="12"/>
      <c r="AHQ260" s="12"/>
      <c r="AHR260" s="12"/>
      <c r="AHS260" s="12"/>
      <c r="AHT260" s="12"/>
      <c r="AHU260" s="12"/>
      <c r="AHV260" s="12"/>
      <c r="AHW260" s="12"/>
      <c r="AHX260" s="12"/>
      <c r="AHY260" s="12"/>
      <c r="AHZ260" s="12"/>
      <c r="AIA260" s="12"/>
      <c r="AIB260" s="12"/>
      <c r="AIC260" s="12"/>
      <c r="AID260" s="12"/>
      <c r="AIE260" s="12"/>
      <c r="AIF260" s="12"/>
      <c r="AIG260" s="12"/>
      <c r="AIH260" s="12"/>
      <c r="AII260" s="12"/>
      <c r="AIJ260" s="12"/>
      <c r="AIK260" s="12"/>
      <c r="AIL260" s="12"/>
      <c r="AIM260" s="12"/>
      <c r="AIN260" s="12"/>
      <c r="AIO260" s="12"/>
      <c r="AIP260" s="12"/>
      <c r="AIQ260" s="12"/>
      <c r="AIR260" s="12"/>
      <c r="AIS260" s="12"/>
      <c r="AIT260" s="12"/>
      <c r="AIU260" s="12"/>
      <c r="AIV260" s="12"/>
      <c r="AIW260" s="12"/>
      <c r="AIX260" s="12"/>
      <c r="AIY260" s="12"/>
      <c r="AIZ260" s="12"/>
      <c r="AJA260" s="12"/>
      <c r="AJB260" s="12"/>
      <c r="AJC260" s="12"/>
      <c r="AJD260" s="12"/>
      <c r="AJE260" s="12"/>
      <c r="AJF260" s="12"/>
      <c r="AJG260" s="12"/>
      <c r="AJH260" s="12"/>
      <c r="AJI260" s="12"/>
      <c r="AJJ260" s="12"/>
      <c r="AJK260" s="12"/>
      <c r="AJL260" s="12"/>
      <c r="AJM260" s="12"/>
      <c r="AJN260" s="12"/>
      <c r="AJO260" s="12"/>
      <c r="AJP260" s="12"/>
      <c r="AJQ260" s="12"/>
      <c r="AJR260" s="12"/>
      <c r="AJS260" s="12"/>
      <c r="AJT260" s="12"/>
      <c r="AJU260" s="12"/>
      <c r="AJV260" s="12"/>
      <c r="AJW260" s="12"/>
      <c r="AJX260" s="12"/>
      <c r="AJY260" s="12"/>
      <c r="AJZ260" s="12"/>
      <c r="AKA260" s="12"/>
      <c r="AKB260" s="12"/>
      <c r="AKC260" s="12"/>
      <c r="AKD260" s="12"/>
      <c r="AKE260" s="12"/>
      <c r="AKF260" s="12"/>
      <c r="AKG260" s="12"/>
      <c r="AKH260" s="12"/>
      <c r="AKI260" s="12"/>
      <c r="AKJ260" s="12"/>
      <c r="AKK260" s="12"/>
      <c r="AKL260" s="12"/>
      <c r="AKM260" s="12"/>
      <c r="AKN260" s="12"/>
      <c r="AKO260" s="12"/>
      <c r="AKP260" s="12"/>
      <c r="AKQ260" s="12"/>
      <c r="AKR260" s="12"/>
      <c r="AKS260" s="12"/>
      <c r="AKT260" s="12"/>
      <c r="AKU260" s="12"/>
      <c r="AKV260" s="12"/>
      <c r="AKW260" s="12"/>
      <c r="AKX260" s="12"/>
      <c r="AKY260" s="12"/>
      <c r="AKZ260" s="12"/>
      <c r="ALA260" s="12"/>
      <c r="ALB260" s="12"/>
      <c r="ALC260" s="12"/>
      <c r="ALD260" s="12"/>
      <c r="ALE260" s="12"/>
      <c r="ALF260" s="12"/>
      <c r="ALG260" s="12"/>
      <c r="ALH260" s="12"/>
      <c r="ALI260" s="12"/>
      <c r="ALJ260" s="12"/>
      <c r="ALK260" s="12"/>
      <c r="ALL260" s="12"/>
      <c r="ALM260" s="12"/>
      <c r="ALN260" s="12"/>
      <c r="ALO260" s="12"/>
      <c r="ALP260" s="12"/>
      <c r="ALQ260" s="12"/>
      <c r="ALR260" s="12"/>
      <c r="ALS260" s="12"/>
      <c r="ALT260" s="12"/>
      <c r="ALU260" s="12"/>
      <c r="ALV260" s="12"/>
      <c r="ALW260" s="12"/>
      <c r="ALX260" s="12"/>
      <c r="ALY260" s="12"/>
      <c r="ALZ260" s="12"/>
      <c r="AMA260" s="12"/>
      <c r="AMB260" s="12"/>
      <c r="AMC260" s="12"/>
      <c r="AMD260" s="12"/>
      <c r="AME260" s="12"/>
      <c r="AMF260" s="12"/>
      <c r="AMG260" s="12"/>
      <c r="AMH260" s="12"/>
      <c r="AMI260" s="12"/>
    </row>
    <row r="261" spans="1:1023" x14ac:dyDescent="0.2">
      <c r="B261" s="91"/>
      <c r="C261" s="71"/>
      <c r="D261" s="137">
        <f>D243+1</f>
        <v>403</v>
      </c>
      <c r="E261" s="170" t="s">
        <v>7</v>
      </c>
      <c r="F261" s="195"/>
      <c r="G261" s="204"/>
      <c r="H261" s="229"/>
      <c r="I261" s="276"/>
      <c r="J261" s="251"/>
    </row>
    <row r="262" spans="1:1023" x14ac:dyDescent="0.2">
      <c r="B262" s="35"/>
      <c r="C262" s="75"/>
      <c r="D262" s="147">
        <f>D261*100+1</f>
        <v>40301</v>
      </c>
      <c r="E262" s="174" t="s">
        <v>43</v>
      </c>
      <c r="F262" s="199"/>
      <c r="G262" s="209"/>
      <c r="H262" s="234"/>
      <c r="I262" s="286"/>
      <c r="J262" s="257"/>
    </row>
    <row r="263" spans="1:1023" x14ac:dyDescent="0.2">
      <c r="B263" s="35" t="s">
        <v>360</v>
      </c>
      <c r="C263" s="72" t="s">
        <v>169</v>
      </c>
      <c r="D263" s="148" t="s">
        <v>357</v>
      </c>
      <c r="E263" s="171" t="s">
        <v>359</v>
      </c>
      <c r="F263" s="37">
        <v>366.8</v>
      </c>
      <c r="G263" s="205" t="s">
        <v>138</v>
      </c>
      <c r="H263" s="37">
        <v>94.97</v>
      </c>
      <c r="I263" s="277">
        <v>15.22</v>
      </c>
      <c r="J263" s="62"/>
    </row>
    <row r="264" spans="1:1023" x14ac:dyDescent="0.2">
      <c r="B264" s="35"/>
      <c r="C264" s="75"/>
      <c r="D264" s="100"/>
      <c r="E264" s="171"/>
      <c r="F264" s="37"/>
      <c r="G264" s="205"/>
      <c r="H264" s="37">
        <f>SUM(F263*H263)</f>
        <v>34834.995999999999</v>
      </c>
      <c r="I264" s="283">
        <f>SUM(F263*I263)</f>
        <v>5582.6960000000008</v>
      </c>
      <c r="J264" s="62">
        <f>SUM(H264:I264)+0.01</f>
        <v>40417.702000000005</v>
      </c>
    </row>
    <row r="265" spans="1:1023" x14ac:dyDescent="0.2">
      <c r="B265" s="35"/>
      <c r="C265" s="75"/>
      <c r="D265" s="100"/>
      <c r="E265" s="171"/>
      <c r="F265" s="37"/>
      <c r="G265" s="205"/>
      <c r="H265" s="37"/>
      <c r="I265" s="279"/>
      <c r="J265" s="62"/>
    </row>
    <row r="266" spans="1:1023" x14ac:dyDescent="0.2">
      <c r="B266" s="35"/>
      <c r="C266" s="75"/>
      <c r="D266" s="147">
        <f>D262+1</f>
        <v>40302</v>
      </c>
      <c r="E266" s="174" t="s">
        <v>42</v>
      </c>
      <c r="F266" s="199"/>
      <c r="G266" s="209"/>
      <c r="H266" s="234"/>
      <c r="I266" s="286"/>
      <c r="J266" s="257"/>
    </row>
    <row r="267" spans="1:1023" x14ac:dyDescent="0.2">
      <c r="B267" s="35">
        <v>96114</v>
      </c>
      <c r="C267" s="72" t="s">
        <v>167</v>
      </c>
      <c r="D267" s="148" t="s">
        <v>358</v>
      </c>
      <c r="E267" s="172" t="s">
        <v>361</v>
      </c>
      <c r="F267" s="37">
        <v>62.44</v>
      </c>
      <c r="G267" s="205" t="s">
        <v>138</v>
      </c>
      <c r="H267" s="37">
        <v>65.290000000000006</v>
      </c>
      <c r="I267" s="279">
        <v>12.92</v>
      </c>
      <c r="J267" s="62"/>
    </row>
    <row r="268" spans="1:1023" x14ac:dyDescent="0.2">
      <c r="B268" s="35"/>
      <c r="C268" s="75"/>
      <c r="D268" s="40"/>
      <c r="E268" s="171"/>
      <c r="F268" s="37"/>
      <c r="G268" s="205"/>
      <c r="H268" s="37">
        <f>SUM(F267*H267)</f>
        <v>4076.7076000000002</v>
      </c>
      <c r="I268" s="283">
        <f>SUM(F267*I267)</f>
        <v>806.72479999999996</v>
      </c>
      <c r="J268" s="62">
        <f>SUM(H268:I268)</f>
        <v>4883.4323999999997</v>
      </c>
    </row>
    <row r="269" spans="1:1023" x14ac:dyDescent="0.2">
      <c r="B269" s="91"/>
      <c r="C269" s="71"/>
      <c r="D269" s="137"/>
      <c r="E269" s="170" t="s">
        <v>356</v>
      </c>
      <c r="F269" s="195"/>
      <c r="G269" s="204"/>
      <c r="H269" s="233">
        <f>SUM(H264+H268)+0.01</f>
        <v>38911.713600000003</v>
      </c>
      <c r="I269" s="284">
        <f>SUM(I264+I268)</f>
        <v>6389.4208000000008</v>
      </c>
      <c r="J269" s="256">
        <f>SUM(H269:I269)</f>
        <v>45301.134400000003</v>
      </c>
    </row>
    <row r="270" spans="1:1023" x14ac:dyDescent="0.2">
      <c r="B270" s="35"/>
      <c r="C270" s="75"/>
      <c r="D270" s="15"/>
      <c r="E270" s="183"/>
      <c r="F270" s="15"/>
      <c r="G270" s="212"/>
      <c r="H270" s="32"/>
      <c r="I270" s="277"/>
      <c r="J270" s="63"/>
    </row>
    <row r="271" spans="1:1023" x14ac:dyDescent="0.2">
      <c r="B271" s="91"/>
      <c r="C271" s="71"/>
      <c r="D271" s="137">
        <f>D261+1</f>
        <v>404</v>
      </c>
      <c r="E271" s="170" t="s">
        <v>11</v>
      </c>
      <c r="F271" s="195"/>
      <c r="G271" s="204"/>
      <c r="H271" s="229"/>
      <c r="I271" s="276"/>
      <c r="J271" s="251"/>
    </row>
    <row r="272" spans="1:1023" x14ac:dyDescent="0.2">
      <c r="B272" s="35"/>
      <c r="C272" s="75"/>
      <c r="D272" s="147">
        <f>D271*100+1</f>
        <v>40401</v>
      </c>
      <c r="E272" s="174" t="s">
        <v>40</v>
      </c>
      <c r="F272" s="199"/>
      <c r="G272" s="209"/>
      <c r="H272" s="234"/>
      <c r="I272" s="286"/>
      <c r="J272" s="257"/>
    </row>
    <row r="273" spans="2:10" ht="25.5" x14ac:dyDescent="0.2">
      <c r="B273" s="35">
        <v>87878</v>
      </c>
      <c r="C273" s="72" t="s">
        <v>167</v>
      </c>
      <c r="D273" s="148" t="s">
        <v>362</v>
      </c>
      <c r="E273" s="172" t="s">
        <v>365</v>
      </c>
      <c r="F273" s="37">
        <v>237.95</v>
      </c>
      <c r="G273" s="205" t="s">
        <v>138</v>
      </c>
      <c r="H273" s="37">
        <v>1.73</v>
      </c>
      <c r="I273" s="279">
        <v>2.35</v>
      </c>
      <c r="J273" s="62"/>
    </row>
    <row r="274" spans="2:10" x14ac:dyDescent="0.2">
      <c r="B274" s="35"/>
      <c r="C274" s="75"/>
      <c r="D274" s="147"/>
      <c r="E274" s="171"/>
      <c r="F274" s="37"/>
      <c r="G274" s="205"/>
      <c r="H274" s="37">
        <f>SUM(F273*H273)</f>
        <v>411.65349999999995</v>
      </c>
      <c r="I274" s="283">
        <f>SUM(F273*I273)</f>
        <v>559.1825</v>
      </c>
      <c r="J274" s="62">
        <f>SUM(H274:I274)-0.01</f>
        <v>970.82600000000002</v>
      </c>
    </row>
    <row r="275" spans="2:10" ht="38.25" x14ac:dyDescent="0.2">
      <c r="B275" s="35">
        <v>89173</v>
      </c>
      <c r="C275" s="72" t="s">
        <v>167</v>
      </c>
      <c r="D275" s="148" t="s">
        <v>363</v>
      </c>
      <c r="E275" s="172" t="s">
        <v>366</v>
      </c>
      <c r="F275" s="37">
        <v>237.95</v>
      </c>
      <c r="G275" s="205" t="s">
        <v>138</v>
      </c>
      <c r="H275" s="37">
        <v>15.42</v>
      </c>
      <c r="I275" s="279">
        <v>15.98</v>
      </c>
      <c r="J275" s="62"/>
    </row>
    <row r="276" spans="2:10" x14ac:dyDescent="0.2">
      <c r="B276" s="35"/>
      <c r="C276" s="75"/>
      <c r="D276" s="147"/>
      <c r="E276" s="171"/>
      <c r="F276" s="37"/>
      <c r="G276" s="205"/>
      <c r="H276" s="37">
        <f>SUM(F275*H275)</f>
        <v>3669.1889999999999</v>
      </c>
      <c r="I276" s="283">
        <f>SUM(F275*I275)</f>
        <v>3802.4409999999998</v>
      </c>
      <c r="J276" s="62">
        <f>SUM(H276:I276)</f>
        <v>7471.6299999999992</v>
      </c>
    </row>
    <row r="277" spans="2:10" x14ac:dyDescent="0.2">
      <c r="B277" s="35" t="s">
        <v>368</v>
      </c>
      <c r="C277" s="72" t="s">
        <v>169</v>
      </c>
      <c r="D277" s="148" t="s">
        <v>364</v>
      </c>
      <c r="E277" s="171" t="s">
        <v>367</v>
      </c>
      <c r="F277" s="37">
        <v>237.95</v>
      </c>
      <c r="G277" s="205" t="s">
        <v>138</v>
      </c>
      <c r="H277" s="37">
        <v>5.36</v>
      </c>
      <c r="I277" s="277">
        <v>18.86</v>
      </c>
      <c r="J277" s="62"/>
    </row>
    <row r="278" spans="2:10" x14ac:dyDescent="0.2">
      <c r="B278" s="35"/>
      <c r="C278" s="75"/>
      <c r="D278" s="147"/>
      <c r="E278" s="171"/>
      <c r="F278" s="37"/>
      <c r="G278" s="205"/>
      <c r="H278" s="37">
        <f>SUM(F277*H277)</f>
        <v>1275.412</v>
      </c>
      <c r="I278" s="283">
        <f>SUM(F277*I277)</f>
        <v>4487.7370000000001</v>
      </c>
      <c r="J278" s="62">
        <f>SUM(H278:I278)</f>
        <v>5763.1490000000003</v>
      </c>
    </row>
    <row r="279" spans="2:10" x14ac:dyDescent="0.2">
      <c r="B279" s="35"/>
      <c r="C279" s="75"/>
      <c r="D279" s="147"/>
      <c r="E279" s="171"/>
      <c r="F279" s="37"/>
      <c r="G279" s="205"/>
      <c r="H279" s="37"/>
      <c r="I279" s="279"/>
      <c r="J279" s="62"/>
    </row>
    <row r="280" spans="2:10" ht="28.5" x14ac:dyDescent="0.2">
      <c r="B280" s="35"/>
      <c r="C280" s="75"/>
      <c r="D280" s="147">
        <f>D272+1</f>
        <v>40402</v>
      </c>
      <c r="E280" s="174" t="s">
        <v>41</v>
      </c>
      <c r="F280" s="199"/>
      <c r="G280" s="209"/>
      <c r="H280" s="234"/>
      <c r="I280" s="286"/>
      <c r="J280" s="257"/>
    </row>
    <row r="281" spans="2:10" ht="25.5" x14ac:dyDescent="0.2">
      <c r="B281" s="35">
        <v>87878</v>
      </c>
      <c r="C281" s="72" t="s">
        <v>167</v>
      </c>
      <c r="D281" s="148" t="s">
        <v>369</v>
      </c>
      <c r="E281" s="172" t="s">
        <v>365</v>
      </c>
      <c r="F281" s="37">
        <v>221.96</v>
      </c>
      <c r="G281" s="205" t="s">
        <v>138</v>
      </c>
      <c r="H281" s="37">
        <v>1.73</v>
      </c>
      <c r="I281" s="279">
        <v>2.35</v>
      </c>
      <c r="J281" s="62"/>
    </row>
    <row r="282" spans="2:10" x14ac:dyDescent="0.2">
      <c r="B282" s="35"/>
      <c r="C282" s="75"/>
      <c r="D282" s="147"/>
      <c r="E282" s="171"/>
      <c r="F282" s="37"/>
      <c r="G282" s="205"/>
      <c r="H282" s="37">
        <f>SUM(F281*H281)</f>
        <v>383.99080000000004</v>
      </c>
      <c r="I282" s="283">
        <f>SUM(F281*I281)</f>
        <v>521.60599999999999</v>
      </c>
      <c r="J282" s="62">
        <f>SUM(H282:I282)</f>
        <v>905.59680000000003</v>
      </c>
    </row>
    <row r="283" spans="2:10" ht="38.25" x14ac:dyDescent="0.2">
      <c r="B283" s="35">
        <v>89173</v>
      </c>
      <c r="C283" s="72" t="s">
        <v>167</v>
      </c>
      <c r="D283" s="148" t="s">
        <v>370</v>
      </c>
      <c r="E283" s="172" t="s">
        <v>366</v>
      </c>
      <c r="F283" s="37">
        <v>212.36</v>
      </c>
      <c r="G283" s="205" t="s">
        <v>138</v>
      </c>
      <c r="H283" s="37">
        <v>15.42</v>
      </c>
      <c r="I283" s="279">
        <v>15.98</v>
      </c>
      <c r="J283" s="62"/>
    </row>
    <row r="284" spans="2:10" x14ac:dyDescent="0.2">
      <c r="B284" s="35"/>
      <c r="C284" s="75"/>
      <c r="D284" s="147"/>
      <c r="E284" s="171"/>
      <c r="F284" s="37"/>
      <c r="G284" s="205"/>
      <c r="H284" s="37">
        <f>SUM(F283*H283)</f>
        <v>3274.5912000000003</v>
      </c>
      <c r="I284" s="283">
        <f>SUM(F283*I283)</f>
        <v>3393.5128000000004</v>
      </c>
      <c r="J284" s="62">
        <f>SUM(H284:I284)</f>
        <v>6668.1040000000012</v>
      </c>
    </row>
    <row r="285" spans="2:10" x14ac:dyDescent="0.2">
      <c r="B285" s="35">
        <v>81530</v>
      </c>
      <c r="C285" s="72" t="s">
        <v>168</v>
      </c>
      <c r="D285" s="148" t="s">
        <v>371</v>
      </c>
      <c r="E285" s="171" t="s">
        <v>372</v>
      </c>
      <c r="F285" s="37">
        <v>212.36</v>
      </c>
      <c r="G285" s="205" t="s">
        <v>138</v>
      </c>
      <c r="H285" s="37">
        <v>5.71</v>
      </c>
      <c r="I285" s="279">
        <v>32.049999999999997</v>
      </c>
      <c r="J285" s="62"/>
    </row>
    <row r="286" spans="2:10" x14ac:dyDescent="0.2">
      <c r="B286" s="35"/>
      <c r="C286" s="75"/>
      <c r="D286" s="147"/>
      <c r="E286" s="171"/>
      <c r="F286" s="37"/>
      <c r="G286" s="205"/>
      <c r="H286" s="37">
        <f>SUM(F285*H285)</f>
        <v>1212.5756000000001</v>
      </c>
      <c r="I286" s="283">
        <f>SUM(F285*I285)</f>
        <v>6806.1379999999999</v>
      </c>
      <c r="J286" s="62">
        <f>SUM(H286:I286)+0.01</f>
        <v>8018.7236000000003</v>
      </c>
    </row>
    <row r="287" spans="2:10" x14ac:dyDescent="0.2">
      <c r="B287" s="35"/>
      <c r="C287" s="75"/>
      <c r="D287" s="147"/>
      <c r="E287" s="174"/>
      <c r="F287" s="199"/>
      <c r="G287" s="209"/>
      <c r="H287" s="234"/>
      <c r="I287" s="286"/>
      <c r="J287" s="257"/>
    </row>
    <row r="288" spans="2:10" ht="28.5" x14ac:dyDescent="0.2">
      <c r="B288" s="35"/>
      <c r="C288" s="75"/>
      <c r="D288" s="147">
        <f>D280+1</f>
        <v>40403</v>
      </c>
      <c r="E288" s="174" t="s">
        <v>46</v>
      </c>
      <c r="F288" s="199"/>
      <c r="G288" s="209"/>
      <c r="H288" s="238"/>
      <c r="I288" s="290"/>
      <c r="J288" s="257"/>
    </row>
    <row r="289" spans="2:10" ht="25.5" x14ac:dyDescent="0.2">
      <c r="B289" s="35">
        <v>87904</v>
      </c>
      <c r="C289" s="72" t="s">
        <v>167</v>
      </c>
      <c r="D289" s="148" t="s">
        <v>374</v>
      </c>
      <c r="E289" s="172" t="s">
        <v>373</v>
      </c>
      <c r="F289" s="37">
        <v>642.05999999999995</v>
      </c>
      <c r="G289" s="205" t="s">
        <v>138</v>
      </c>
      <c r="H289" s="37">
        <v>2.08</v>
      </c>
      <c r="I289" s="279">
        <v>6.09</v>
      </c>
      <c r="J289" s="62"/>
    </row>
    <row r="290" spans="2:10" x14ac:dyDescent="0.2">
      <c r="B290" s="35"/>
      <c r="C290" s="75"/>
      <c r="D290" s="147"/>
      <c r="E290" s="171"/>
      <c r="F290" s="37"/>
      <c r="G290" s="205"/>
      <c r="H290" s="37">
        <f>SUM(F289*H289)</f>
        <v>1335.4848</v>
      </c>
      <c r="I290" s="283">
        <f>SUM(F289*I289)</f>
        <v>3910.1453999999994</v>
      </c>
      <c r="J290" s="62">
        <f>SUM(H290:I290)</f>
        <v>5245.6301999999996</v>
      </c>
    </row>
    <row r="291" spans="2:10" x14ac:dyDescent="0.2">
      <c r="B291" s="35">
        <v>101013</v>
      </c>
      <c r="C291" s="72" t="s">
        <v>168</v>
      </c>
      <c r="D291" s="148" t="s">
        <v>375</v>
      </c>
      <c r="E291" s="172" t="s">
        <v>1136</v>
      </c>
      <c r="F291" s="37">
        <v>642.05999999999995</v>
      </c>
      <c r="G291" s="205" t="s">
        <v>138</v>
      </c>
      <c r="H291" s="37">
        <v>4.6900000000000004</v>
      </c>
      <c r="I291" s="279">
        <v>25.11</v>
      </c>
      <c r="J291" s="62"/>
    </row>
    <row r="292" spans="2:10" x14ac:dyDescent="0.2">
      <c r="B292" s="35"/>
      <c r="C292" s="75"/>
      <c r="D292" s="147"/>
      <c r="E292" s="171"/>
      <c r="F292" s="37"/>
      <c r="G292" s="205"/>
      <c r="H292" s="37">
        <f>SUM(F291*H291)</f>
        <v>3011.2613999999999</v>
      </c>
      <c r="I292" s="283">
        <f>SUM(F291*I291)</f>
        <v>16122.126599999998</v>
      </c>
      <c r="J292" s="62">
        <f>SUM(H292:I292)</f>
        <v>19133.387999999999</v>
      </c>
    </row>
    <row r="293" spans="2:10" x14ac:dyDescent="0.2">
      <c r="B293" s="35" t="s">
        <v>368</v>
      </c>
      <c r="C293" s="72" t="s">
        <v>169</v>
      </c>
      <c r="D293" s="148" t="s">
        <v>376</v>
      </c>
      <c r="E293" s="171" t="s">
        <v>367</v>
      </c>
      <c r="F293" s="37">
        <v>569.34</v>
      </c>
      <c r="G293" s="205" t="s">
        <v>138</v>
      </c>
      <c r="H293" s="37">
        <v>5.36</v>
      </c>
      <c r="I293" s="279">
        <v>18.86</v>
      </c>
      <c r="J293" s="62"/>
    </row>
    <row r="294" spans="2:10" x14ac:dyDescent="0.2">
      <c r="B294" s="35"/>
      <c r="C294" s="75"/>
      <c r="D294" s="147"/>
      <c r="E294" s="171"/>
      <c r="F294" s="37"/>
      <c r="G294" s="205"/>
      <c r="H294" s="37">
        <f>SUM(F293*H293)</f>
        <v>3051.6624000000002</v>
      </c>
      <c r="I294" s="283">
        <f>SUM(F293*I293)</f>
        <v>10737.752399999999</v>
      </c>
      <c r="J294" s="62">
        <f>SUM(H294:I294)</f>
        <v>13789.414799999999</v>
      </c>
    </row>
    <row r="295" spans="2:10" x14ac:dyDescent="0.2">
      <c r="B295" s="35">
        <v>81530</v>
      </c>
      <c r="C295" s="72" t="s">
        <v>168</v>
      </c>
      <c r="D295" s="148" t="s">
        <v>377</v>
      </c>
      <c r="E295" s="171" t="s">
        <v>372</v>
      </c>
      <c r="F295" s="37">
        <v>72.72</v>
      </c>
      <c r="G295" s="205" t="s">
        <v>138</v>
      </c>
      <c r="H295" s="37">
        <v>5.71</v>
      </c>
      <c r="I295" s="279">
        <v>32.049999999999997</v>
      </c>
      <c r="J295" s="62"/>
    </row>
    <row r="296" spans="2:10" x14ac:dyDescent="0.2">
      <c r="B296" s="35"/>
      <c r="C296" s="75"/>
      <c r="D296" s="147"/>
      <c r="E296" s="171"/>
      <c r="F296" s="37"/>
      <c r="G296" s="205"/>
      <c r="H296" s="37">
        <f>SUM(F295*H295)</f>
        <v>415.2312</v>
      </c>
      <c r="I296" s="283">
        <f>SUM(F295*I295)</f>
        <v>2330.6759999999999</v>
      </c>
      <c r="J296" s="62">
        <f>SUM(H296:I296)</f>
        <v>2745.9072000000001</v>
      </c>
    </row>
    <row r="297" spans="2:10" x14ac:dyDescent="0.2">
      <c r="B297" s="35"/>
      <c r="C297" s="75"/>
      <c r="D297" s="147"/>
      <c r="E297" s="174"/>
      <c r="F297" s="199"/>
      <c r="G297" s="209"/>
      <c r="H297" s="238"/>
      <c r="I297" s="290"/>
      <c r="J297" s="257"/>
    </row>
    <row r="298" spans="2:10" x14ac:dyDescent="0.2">
      <c r="B298" s="35"/>
      <c r="C298" s="75"/>
      <c r="D298" s="147">
        <f>D288+1</f>
        <v>40404</v>
      </c>
      <c r="E298" s="174" t="s">
        <v>44</v>
      </c>
      <c r="F298" s="199"/>
      <c r="G298" s="209"/>
      <c r="H298" s="234"/>
      <c r="I298" s="286"/>
      <c r="J298" s="257"/>
    </row>
    <row r="299" spans="2:10" ht="25.5" x14ac:dyDescent="0.2">
      <c r="B299" s="35" t="s">
        <v>379</v>
      </c>
      <c r="C299" s="72" t="s">
        <v>169</v>
      </c>
      <c r="D299" s="148" t="s">
        <v>380</v>
      </c>
      <c r="E299" s="172" t="s">
        <v>378</v>
      </c>
      <c r="F299" s="37">
        <v>149.32</v>
      </c>
      <c r="G299" s="205" t="s">
        <v>138</v>
      </c>
      <c r="H299" s="37">
        <v>62.93</v>
      </c>
      <c r="I299" s="279">
        <v>14.98</v>
      </c>
      <c r="J299" s="62"/>
    </row>
    <row r="300" spans="2:10" x14ac:dyDescent="0.2">
      <c r="B300" s="35"/>
      <c r="C300" s="75"/>
      <c r="D300" s="147"/>
      <c r="E300" s="171"/>
      <c r="F300" s="37"/>
      <c r="G300" s="205"/>
      <c r="H300" s="37">
        <f>SUM(F299*H299)</f>
        <v>9396.7075999999997</v>
      </c>
      <c r="I300" s="283">
        <f>SUM(F299*I299)</f>
        <v>2236.8136</v>
      </c>
      <c r="J300" s="62">
        <f>SUM(H300:I300)</f>
        <v>11633.521199999999</v>
      </c>
    </row>
    <row r="301" spans="2:10" x14ac:dyDescent="0.2">
      <c r="B301" s="35"/>
      <c r="C301" s="75"/>
      <c r="D301" s="147"/>
      <c r="E301" s="174"/>
      <c r="F301" s="199"/>
      <c r="G301" s="209"/>
      <c r="H301" s="234"/>
      <c r="I301" s="286"/>
      <c r="J301" s="257"/>
    </row>
    <row r="302" spans="2:10" x14ac:dyDescent="0.2">
      <c r="B302" s="35"/>
      <c r="C302" s="75"/>
      <c r="D302" s="147">
        <f>D298+1</f>
        <v>40405</v>
      </c>
      <c r="E302" s="174" t="s">
        <v>45</v>
      </c>
      <c r="F302" s="199"/>
      <c r="G302" s="209"/>
      <c r="H302" s="234"/>
      <c r="I302" s="286"/>
      <c r="J302" s="257"/>
    </row>
    <row r="303" spans="2:10" ht="25.5" x14ac:dyDescent="0.2">
      <c r="B303" s="35" t="s">
        <v>381</v>
      </c>
      <c r="C303" s="72" t="s">
        <v>169</v>
      </c>
      <c r="D303" s="148" t="s">
        <v>383</v>
      </c>
      <c r="E303" s="172" t="s">
        <v>382</v>
      </c>
      <c r="F303" s="37">
        <v>382.62</v>
      </c>
      <c r="G303" s="205" t="s">
        <v>138</v>
      </c>
      <c r="H303" s="37">
        <v>112.83</v>
      </c>
      <c r="I303" s="279">
        <v>29.81</v>
      </c>
      <c r="J303" s="62"/>
    </row>
    <row r="304" spans="2:10" x14ac:dyDescent="0.2">
      <c r="B304" s="35"/>
      <c r="C304" s="75"/>
      <c r="D304" s="147"/>
      <c r="E304" s="171"/>
      <c r="F304" s="37"/>
      <c r="G304" s="205"/>
      <c r="H304" s="37">
        <f>SUM(F303*H303)</f>
        <v>43171.014600000002</v>
      </c>
      <c r="I304" s="283">
        <f>SUM(F303*I303)</f>
        <v>11405.9022</v>
      </c>
      <c r="J304" s="62">
        <f>SUM(H304:I304)-0.01</f>
        <v>54576.906800000004</v>
      </c>
    </row>
    <row r="305" spans="2:10" x14ac:dyDescent="0.2">
      <c r="B305" s="35"/>
      <c r="C305" s="75"/>
      <c r="D305" s="147"/>
      <c r="E305" s="174"/>
      <c r="F305" s="199"/>
      <c r="G305" s="209"/>
      <c r="H305" s="234"/>
      <c r="I305" s="286"/>
      <c r="J305" s="257"/>
    </row>
    <row r="306" spans="2:10" x14ac:dyDescent="0.2">
      <c r="B306" s="35"/>
      <c r="C306" s="75"/>
      <c r="D306" s="147">
        <f>D302+1</f>
        <v>40406</v>
      </c>
      <c r="E306" s="174" t="s">
        <v>82</v>
      </c>
      <c r="F306" s="199"/>
      <c r="G306" s="209"/>
      <c r="H306" s="234"/>
      <c r="I306" s="286"/>
      <c r="J306" s="257"/>
    </row>
    <row r="307" spans="2:10" x14ac:dyDescent="0.2">
      <c r="B307" s="35" t="s">
        <v>386</v>
      </c>
      <c r="C307" s="72" t="s">
        <v>169</v>
      </c>
      <c r="D307" s="148" t="s">
        <v>387</v>
      </c>
      <c r="E307" s="171" t="s">
        <v>385</v>
      </c>
      <c r="F307" s="37">
        <v>14.29</v>
      </c>
      <c r="G307" s="205" t="s">
        <v>138</v>
      </c>
      <c r="H307" s="37">
        <v>107.49</v>
      </c>
      <c r="I307" s="279">
        <v>22.31</v>
      </c>
      <c r="J307" s="62"/>
    </row>
    <row r="308" spans="2:10" x14ac:dyDescent="0.2">
      <c r="B308" s="35"/>
      <c r="C308" s="75"/>
      <c r="D308" s="147"/>
      <c r="E308" s="171"/>
      <c r="F308" s="37"/>
      <c r="G308" s="205"/>
      <c r="H308" s="37">
        <f>SUM(F307*H307)</f>
        <v>1536.0320999999999</v>
      </c>
      <c r="I308" s="283">
        <f>SUM(F307*I307)</f>
        <v>318.80989999999997</v>
      </c>
      <c r="J308" s="62">
        <f>SUM(H308:I308)</f>
        <v>1854.8419999999999</v>
      </c>
    </row>
    <row r="309" spans="2:10" x14ac:dyDescent="0.2">
      <c r="B309" s="35"/>
      <c r="C309" s="75"/>
      <c r="D309" s="147"/>
      <c r="E309" s="174"/>
      <c r="F309" s="199"/>
      <c r="G309" s="209"/>
      <c r="H309" s="234"/>
      <c r="I309" s="286"/>
      <c r="J309" s="257"/>
    </row>
    <row r="310" spans="2:10" x14ac:dyDescent="0.2">
      <c r="B310" s="35"/>
      <c r="C310" s="75"/>
      <c r="D310" s="147">
        <f t="shared" ref="D310" si="0">D306+1</f>
        <v>40407</v>
      </c>
      <c r="E310" s="174" t="s">
        <v>95</v>
      </c>
      <c r="F310" s="199"/>
      <c r="G310" s="209"/>
      <c r="H310" s="234"/>
      <c r="I310" s="286"/>
      <c r="J310" s="257"/>
    </row>
    <row r="311" spans="2:10" ht="25.5" x14ac:dyDescent="0.2">
      <c r="B311" s="35">
        <v>87878</v>
      </c>
      <c r="C311" s="72" t="s">
        <v>167</v>
      </c>
      <c r="D311" s="148" t="s">
        <v>388</v>
      </c>
      <c r="E311" s="172" t="s">
        <v>365</v>
      </c>
      <c r="F311" s="37">
        <v>346.34</v>
      </c>
      <c r="G311" s="205" t="s">
        <v>138</v>
      </c>
      <c r="H311" s="37">
        <v>1.73</v>
      </c>
      <c r="I311" s="279">
        <v>2.35</v>
      </c>
      <c r="J311" s="62"/>
    </row>
    <row r="312" spans="2:10" x14ac:dyDescent="0.2">
      <c r="B312" s="35"/>
      <c r="C312" s="75"/>
      <c r="D312" s="147"/>
      <c r="E312" s="171"/>
      <c r="F312" s="37"/>
      <c r="G312" s="205"/>
      <c r="H312" s="37">
        <f>SUM(F311*H311)</f>
        <v>599.16819999999996</v>
      </c>
      <c r="I312" s="283">
        <f>SUM(F311*I311)</f>
        <v>813.899</v>
      </c>
      <c r="J312" s="62">
        <f>SUM(H312:I312)</f>
        <v>1413.0672</v>
      </c>
    </row>
    <row r="313" spans="2:10" x14ac:dyDescent="0.2">
      <c r="B313" s="91"/>
      <c r="C313" s="71"/>
      <c r="D313" s="137"/>
      <c r="E313" s="170" t="s">
        <v>384</v>
      </c>
      <c r="F313" s="195"/>
      <c r="G313" s="204"/>
      <c r="H313" s="233">
        <f>SUM(H274+H276+H278+H282+H284+H286+H290+H292+H294+H296+H300+H304+H308+H312)-0.01</f>
        <v>72743.964400000012</v>
      </c>
      <c r="I313" s="284">
        <f>SUM(I274+I276+I278+I282+I284+I286+I290+I292+I294+I296+I300+I304+I308+I312)+0.01</f>
        <v>67446.752399999983</v>
      </c>
      <c r="J313" s="256">
        <f>SUM(H313:I313)-0.01</f>
        <v>140190.70679999999</v>
      </c>
    </row>
    <row r="314" spans="2:10" x14ac:dyDescent="0.2">
      <c r="B314" s="35"/>
      <c r="C314" s="80"/>
      <c r="D314" s="100"/>
      <c r="E314" s="180"/>
      <c r="F314" s="199"/>
      <c r="G314" s="209"/>
      <c r="H314" s="32"/>
      <c r="I314" s="277"/>
      <c r="J314" s="63"/>
    </row>
    <row r="315" spans="2:10" x14ac:dyDescent="0.2">
      <c r="B315" s="91"/>
      <c r="C315" s="81"/>
      <c r="D315" s="149">
        <f>D271+1</f>
        <v>405</v>
      </c>
      <c r="E315" s="170" t="s">
        <v>12</v>
      </c>
      <c r="F315" s="195"/>
      <c r="G315" s="204"/>
      <c r="H315" s="229"/>
      <c r="I315" s="276"/>
      <c r="J315" s="251"/>
    </row>
    <row r="316" spans="2:10" x14ac:dyDescent="0.2">
      <c r="B316" s="35"/>
      <c r="C316" s="75"/>
      <c r="D316" s="150">
        <f>D315*100+1</f>
        <v>40501</v>
      </c>
      <c r="E316" s="174" t="s">
        <v>389</v>
      </c>
      <c r="F316" s="199"/>
      <c r="G316" s="209"/>
      <c r="H316" s="234"/>
      <c r="I316" s="286"/>
      <c r="J316" s="257"/>
    </row>
    <row r="317" spans="2:10" ht="31.9" customHeight="1" x14ac:dyDescent="0.2">
      <c r="B317" s="35"/>
      <c r="C317" s="75"/>
      <c r="D317" s="150" t="s">
        <v>400</v>
      </c>
      <c r="E317" s="186" t="s">
        <v>1147</v>
      </c>
      <c r="F317" s="42"/>
      <c r="G317" s="211"/>
      <c r="H317" s="380"/>
      <c r="I317" s="406"/>
      <c r="J317" s="407"/>
    </row>
    <row r="318" spans="2:10" x14ac:dyDescent="0.2">
      <c r="B318" s="35">
        <v>88485</v>
      </c>
      <c r="C318" s="72" t="s">
        <v>167</v>
      </c>
      <c r="D318" s="148" t="s">
        <v>1137</v>
      </c>
      <c r="E318" s="171" t="s">
        <v>392</v>
      </c>
      <c r="F318" s="37">
        <v>935.37</v>
      </c>
      <c r="G318" s="205" t="s">
        <v>138</v>
      </c>
      <c r="H318" s="37">
        <v>1.34</v>
      </c>
      <c r="I318" s="279">
        <v>1.05</v>
      </c>
      <c r="J318" s="62"/>
    </row>
    <row r="319" spans="2:10" x14ac:dyDescent="0.2">
      <c r="B319" s="35"/>
      <c r="C319" s="75"/>
      <c r="D319" s="151"/>
      <c r="E319" s="171"/>
      <c r="F319" s="37"/>
      <c r="G319" s="205"/>
      <c r="H319" s="37">
        <f>SUM(F318*H318)</f>
        <v>1253.3958</v>
      </c>
      <c r="I319" s="283">
        <f>SUM(F318*I318)</f>
        <v>982.13850000000002</v>
      </c>
      <c r="J319" s="62">
        <f>SUM(H319:I319)+0.01</f>
        <v>2235.5443000000005</v>
      </c>
    </row>
    <row r="320" spans="2:10" x14ac:dyDescent="0.2">
      <c r="B320" s="35">
        <v>88495</v>
      </c>
      <c r="C320" s="72" t="s">
        <v>167</v>
      </c>
      <c r="D320" s="148" t="s">
        <v>1138</v>
      </c>
      <c r="E320" s="171" t="s">
        <v>393</v>
      </c>
      <c r="F320" s="37">
        <v>935.37</v>
      </c>
      <c r="G320" s="205" t="s">
        <v>138</v>
      </c>
      <c r="H320" s="37">
        <v>4.37</v>
      </c>
      <c r="I320" s="279">
        <v>6.27</v>
      </c>
      <c r="J320" s="62"/>
    </row>
    <row r="321" spans="2:10" x14ac:dyDescent="0.2">
      <c r="B321" s="35"/>
      <c r="C321" s="75"/>
      <c r="D321" s="151"/>
      <c r="E321" s="171"/>
      <c r="F321" s="37"/>
      <c r="G321" s="205"/>
      <c r="H321" s="37">
        <f>SUM(F320*H320)</f>
        <v>4087.5669000000003</v>
      </c>
      <c r="I321" s="283">
        <f>SUM(F320*I320)</f>
        <v>5864.7698999999993</v>
      </c>
      <c r="J321" s="62">
        <f>SUM(H321:I321)</f>
        <v>9952.3367999999991</v>
      </c>
    </row>
    <row r="322" spans="2:10" x14ac:dyDescent="0.2">
      <c r="B322" s="35">
        <v>88489</v>
      </c>
      <c r="C322" s="72" t="s">
        <v>167</v>
      </c>
      <c r="D322" s="148" t="s">
        <v>1139</v>
      </c>
      <c r="E322" s="172" t="s">
        <v>394</v>
      </c>
      <c r="F322" s="37">
        <v>935.37</v>
      </c>
      <c r="G322" s="205" t="s">
        <v>138</v>
      </c>
      <c r="H322" s="37">
        <v>10.93</v>
      </c>
      <c r="I322" s="279">
        <v>5.01</v>
      </c>
      <c r="J322" s="62"/>
    </row>
    <row r="323" spans="2:10" x14ac:dyDescent="0.2">
      <c r="B323" s="35"/>
      <c r="C323" s="75"/>
      <c r="D323" s="151"/>
      <c r="E323" s="171"/>
      <c r="F323" s="37"/>
      <c r="G323" s="205"/>
      <c r="H323" s="37">
        <f>SUM(F322*H322)</f>
        <v>10223.5941</v>
      </c>
      <c r="I323" s="283">
        <f>SUM(F322*I322)</f>
        <v>4686.2037</v>
      </c>
      <c r="J323" s="62">
        <f>SUM(H323:I323)-0.01</f>
        <v>14909.7878</v>
      </c>
    </row>
    <row r="324" spans="2:10" x14ac:dyDescent="0.2">
      <c r="B324" s="35"/>
      <c r="C324" s="75"/>
      <c r="D324" s="100"/>
      <c r="E324" s="171"/>
      <c r="F324" s="37"/>
      <c r="G324" s="205"/>
      <c r="H324" s="37"/>
      <c r="I324" s="283"/>
      <c r="J324" s="62"/>
    </row>
    <row r="325" spans="2:10" ht="28.5" x14ac:dyDescent="0.2">
      <c r="B325" s="35"/>
      <c r="C325" s="75"/>
      <c r="D325" s="150" t="s">
        <v>401</v>
      </c>
      <c r="E325" s="186" t="s">
        <v>1140</v>
      </c>
      <c r="F325" s="37"/>
      <c r="G325" s="205"/>
      <c r="H325" s="37"/>
      <c r="I325" s="283"/>
      <c r="J325" s="62"/>
    </row>
    <row r="326" spans="2:10" x14ac:dyDescent="0.2">
      <c r="B326" s="35">
        <v>88484</v>
      </c>
      <c r="C326" s="72" t="s">
        <v>167</v>
      </c>
      <c r="D326" s="148" t="s">
        <v>1141</v>
      </c>
      <c r="E326" s="171" t="s">
        <v>395</v>
      </c>
      <c r="F326" s="37">
        <v>59.55</v>
      </c>
      <c r="G326" s="205" t="s">
        <v>138</v>
      </c>
      <c r="H326" s="37">
        <v>1.38</v>
      </c>
      <c r="I326" s="279">
        <v>1.35</v>
      </c>
      <c r="J326" s="62"/>
    </row>
    <row r="327" spans="2:10" x14ac:dyDescent="0.2">
      <c r="B327" s="35"/>
      <c r="C327" s="75"/>
      <c r="D327" s="151"/>
      <c r="E327" s="171"/>
      <c r="F327" s="37"/>
      <c r="G327" s="205"/>
      <c r="H327" s="37">
        <f>SUM(F326*H326)</f>
        <v>82.178999999999988</v>
      </c>
      <c r="I327" s="283">
        <f>SUM(F326*I326)</f>
        <v>80.392499999999998</v>
      </c>
      <c r="J327" s="62">
        <f>SUM(H327:I327)</f>
        <v>162.57149999999999</v>
      </c>
    </row>
    <row r="328" spans="2:10" x14ac:dyDescent="0.2">
      <c r="B328" s="35">
        <v>88494</v>
      </c>
      <c r="C328" s="72" t="s">
        <v>167</v>
      </c>
      <c r="D328" s="148" t="s">
        <v>1142</v>
      </c>
      <c r="E328" s="171" t="s">
        <v>396</v>
      </c>
      <c r="F328" s="37">
        <v>59.55</v>
      </c>
      <c r="G328" s="205" t="s">
        <v>138</v>
      </c>
      <c r="H328" s="37">
        <v>5.46</v>
      </c>
      <c r="I328" s="279">
        <v>13.49</v>
      </c>
      <c r="J328" s="62"/>
    </row>
    <row r="329" spans="2:10" x14ac:dyDescent="0.2">
      <c r="B329" s="35"/>
      <c r="C329" s="75"/>
      <c r="D329" s="151"/>
      <c r="E329" s="171"/>
      <c r="F329" s="37"/>
      <c r="G329" s="205"/>
      <c r="H329" s="37">
        <f>SUM(F328*H328)</f>
        <v>325.14299999999997</v>
      </c>
      <c r="I329" s="283">
        <f>SUM(F328*I328)</f>
        <v>803.32949999999994</v>
      </c>
      <c r="J329" s="62">
        <f>SUM(H329:I329)</f>
        <v>1128.4724999999999</v>
      </c>
    </row>
    <row r="330" spans="2:10" x14ac:dyDescent="0.2">
      <c r="B330" s="35">
        <v>88488</v>
      </c>
      <c r="C330" s="72" t="s">
        <v>167</v>
      </c>
      <c r="D330" s="148" t="s">
        <v>1143</v>
      </c>
      <c r="E330" s="172" t="s">
        <v>397</v>
      </c>
      <c r="F330" s="37">
        <v>59.55</v>
      </c>
      <c r="G330" s="205" t="s">
        <v>138</v>
      </c>
      <c r="H330" s="37">
        <v>11.15</v>
      </c>
      <c r="I330" s="279">
        <v>6.53</v>
      </c>
      <c r="J330" s="62"/>
    </row>
    <row r="331" spans="2:10" x14ac:dyDescent="0.2">
      <c r="B331" s="35"/>
      <c r="C331" s="75"/>
      <c r="D331" s="151"/>
      <c r="E331" s="171"/>
      <c r="F331" s="37"/>
      <c r="G331" s="205"/>
      <c r="H331" s="37">
        <f>SUM(F330*H330)</f>
        <v>663.98249999999996</v>
      </c>
      <c r="I331" s="283">
        <f>SUM(F330*I330)</f>
        <v>388.86149999999998</v>
      </c>
      <c r="J331" s="62">
        <f>SUM(H331:I331)</f>
        <v>1052.8440000000001</v>
      </c>
    </row>
    <row r="332" spans="2:10" x14ac:dyDescent="0.2">
      <c r="B332" s="35"/>
      <c r="C332" s="75"/>
      <c r="D332" s="150" t="s">
        <v>404</v>
      </c>
      <c r="E332" s="408" t="s">
        <v>1144</v>
      </c>
      <c r="F332" s="37"/>
      <c r="G332" s="205"/>
      <c r="H332" s="37"/>
      <c r="I332" s="283"/>
      <c r="J332" s="62"/>
    </row>
    <row r="333" spans="2:10" x14ac:dyDescent="0.2">
      <c r="B333" s="35" t="s">
        <v>399</v>
      </c>
      <c r="C333" s="72" t="s">
        <v>167</v>
      </c>
      <c r="D333" s="148" t="s">
        <v>1145</v>
      </c>
      <c r="E333" s="172" t="s">
        <v>398</v>
      </c>
      <c r="F333" s="37">
        <v>102.37</v>
      </c>
      <c r="G333" s="205" t="s">
        <v>138</v>
      </c>
      <c r="H333" s="37">
        <v>14.05</v>
      </c>
      <c r="I333" s="279">
        <v>14.15</v>
      </c>
      <c r="J333" s="62"/>
    </row>
    <row r="334" spans="2:10" x14ac:dyDescent="0.2">
      <c r="B334" s="35"/>
      <c r="C334" s="75"/>
      <c r="D334" s="151"/>
      <c r="E334" s="171"/>
      <c r="F334" s="37"/>
      <c r="G334" s="205"/>
      <c r="H334" s="37">
        <f>SUM(F333*H333)</f>
        <v>1438.2985000000001</v>
      </c>
      <c r="I334" s="283">
        <f>SUM(F333*I333)</f>
        <v>1448.5355000000002</v>
      </c>
      <c r="J334" s="62">
        <f>SUM(H334:I334)+0.01</f>
        <v>2886.8440000000005</v>
      </c>
    </row>
    <row r="335" spans="2:10" x14ac:dyDescent="0.2">
      <c r="B335" s="35"/>
      <c r="C335" s="75"/>
      <c r="D335" s="151"/>
      <c r="E335" s="174" t="s">
        <v>549</v>
      </c>
      <c r="F335" s="37"/>
      <c r="G335" s="205"/>
      <c r="H335" s="39">
        <f>SUM(H319+H321+H323+H327+H329+H331+H334)</f>
        <v>18074.159800000001</v>
      </c>
      <c r="I335" s="285">
        <f>SUM(I319+I321+I323+I327+I329+I331+I334)</f>
        <v>14254.231099999999</v>
      </c>
      <c r="J335" s="65">
        <f>SUM(J319+J321+J323+J327+J329+J331+J334)-0.01</f>
        <v>32328.390899999999</v>
      </c>
    </row>
    <row r="336" spans="2:10" x14ac:dyDescent="0.2">
      <c r="B336" s="35"/>
      <c r="C336" s="75"/>
      <c r="D336" s="151"/>
      <c r="E336" s="180"/>
      <c r="F336" s="199"/>
      <c r="G336" s="209"/>
      <c r="H336" s="234"/>
      <c r="I336" s="286"/>
      <c r="J336" s="257"/>
    </row>
    <row r="337" spans="2:10" x14ac:dyDescent="0.2">
      <c r="B337" s="35"/>
      <c r="C337" s="75"/>
      <c r="D337" s="150" t="s">
        <v>1146</v>
      </c>
      <c r="E337" s="174" t="s">
        <v>390</v>
      </c>
      <c r="F337" s="199"/>
      <c r="G337" s="209"/>
      <c r="H337" s="234"/>
      <c r="I337" s="286"/>
      <c r="J337" s="257"/>
    </row>
    <row r="338" spans="2:10" ht="28.5" x14ac:dyDescent="0.2">
      <c r="B338" s="35"/>
      <c r="C338" s="75"/>
      <c r="D338" s="150" t="s">
        <v>405</v>
      </c>
      <c r="E338" s="186" t="s">
        <v>1148</v>
      </c>
      <c r="F338" s="42"/>
      <c r="G338" s="211"/>
      <c r="H338" s="380"/>
      <c r="I338" s="406"/>
      <c r="J338" s="407"/>
    </row>
    <row r="339" spans="2:10" x14ac:dyDescent="0.2">
      <c r="B339" s="35">
        <v>88415</v>
      </c>
      <c r="C339" s="72" t="s">
        <v>167</v>
      </c>
      <c r="D339" s="148" t="s">
        <v>1149</v>
      </c>
      <c r="E339" s="172" t="s">
        <v>402</v>
      </c>
      <c r="F339" s="37">
        <v>283.3</v>
      </c>
      <c r="G339" s="205" t="s">
        <v>138</v>
      </c>
      <c r="H339" s="37">
        <v>1.38</v>
      </c>
      <c r="I339" s="279">
        <v>1.33</v>
      </c>
      <c r="J339" s="62"/>
    </row>
    <row r="340" spans="2:10" x14ac:dyDescent="0.2">
      <c r="B340" s="35"/>
      <c r="C340" s="75"/>
      <c r="D340" s="151"/>
      <c r="E340" s="171"/>
      <c r="F340" s="37"/>
      <c r="G340" s="205"/>
      <c r="H340" s="37">
        <f>SUM(F339*H339)</f>
        <v>390.95400000000001</v>
      </c>
      <c r="I340" s="283">
        <f>SUM(F339*I339)</f>
        <v>376.78900000000004</v>
      </c>
      <c r="J340" s="62">
        <f>SUM(H340:I340)</f>
        <v>767.74300000000005</v>
      </c>
    </row>
    <row r="341" spans="2:10" x14ac:dyDescent="0.2">
      <c r="B341" s="35">
        <v>96130</v>
      </c>
      <c r="C341" s="72" t="s">
        <v>167</v>
      </c>
      <c r="D341" s="148" t="s">
        <v>1150</v>
      </c>
      <c r="E341" s="172" t="s">
        <v>403</v>
      </c>
      <c r="F341" s="37">
        <v>283.3</v>
      </c>
      <c r="G341" s="205" t="s">
        <v>138</v>
      </c>
      <c r="H341" s="37">
        <v>8.48</v>
      </c>
      <c r="I341" s="279">
        <v>10.64</v>
      </c>
      <c r="J341" s="62"/>
    </row>
    <row r="342" spans="2:10" x14ac:dyDescent="0.2">
      <c r="B342" s="35"/>
      <c r="C342" s="75"/>
      <c r="D342" s="151"/>
      <c r="E342" s="171"/>
      <c r="F342" s="37"/>
      <c r="G342" s="205"/>
      <c r="H342" s="37">
        <f>SUM(F341*H341)</f>
        <v>2402.384</v>
      </c>
      <c r="I342" s="283">
        <f>SUM(F341*I341)</f>
        <v>3014.3120000000004</v>
      </c>
      <c r="J342" s="62">
        <f>SUM(H342:I342)+0.01</f>
        <v>5416.7060000000001</v>
      </c>
    </row>
    <row r="343" spans="2:10" x14ac:dyDescent="0.2">
      <c r="B343" s="35">
        <v>88489</v>
      </c>
      <c r="C343" s="72" t="s">
        <v>167</v>
      </c>
      <c r="D343" s="148" t="s">
        <v>1151</v>
      </c>
      <c r="E343" s="172" t="s">
        <v>394</v>
      </c>
      <c r="F343" s="37">
        <v>283.3</v>
      </c>
      <c r="G343" s="205" t="s">
        <v>138</v>
      </c>
      <c r="H343" s="37">
        <v>10.93</v>
      </c>
      <c r="I343" s="279">
        <v>5.01</v>
      </c>
      <c r="J343" s="62"/>
    </row>
    <row r="344" spans="2:10" x14ac:dyDescent="0.2">
      <c r="B344" s="35"/>
      <c r="C344" s="75"/>
      <c r="D344" s="151"/>
      <c r="E344" s="171"/>
      <c r="F344" s="37"/>
      <c r="G344" s="205"/>
      <c r="H344" s="37">
        <f>SUM(F343*H343)</f>
        <v>3096.4690000000001</v>
      </c>
      <c r="I344" s="283">
        <f>SUM(F343*I343)</f>
        <v>1419.3330000000001</v>
      </c>
      <c r="J344" s="62">
        <f>SUM(H344:I344)</f>
        <v>4515.8019999999997</v>
      </c>
    </row>
    <row r="345" spans="2:10" x14ac:dyDescent="0.2">
      <c r="B345" s="35"/>
      <c r="C345" s="29"/>
      <c r="D345" s="151"/>
      <c r="E345" s="174" t="s">
        <v>550</v>
      </c>
      <c r="F345" s="37"/>
      <c r="G345" s="205"/>
      <c r="H345" s="39">
        <f>SUM(H340+H342+H344)-0.01</f>
        <v>5889.7970000000005</v>
      </c>
      <c r="I345" s="285">
        <f>SUM(I340+I342+I344)</f>
        <v>4810.4340000000011</v>
      </c>
      <c r="J345" s="65">
        <f>SUM(H345:I345)</f>
        <v>10700.231000000002</v>
      </c>
    </row>
    <row r="346" spans="2:10" x14ac:dyDescent="0.2">
      <c r="B346" s="35"/>
      <c r="C346" s="29"/>
      <c r="D346" s="151"/>
      <c r="E346" s="171"/>
      <c r="F346" s="37"/>
      <c r="G346" s="205"/>
      <c r="H346" s="37"/>
      <c r="I346" s="279"/>
      <c r="J346" s="62"/>
    </row>
    <row r="347" spans="2:10" x14ac:dyDescent="0.2">
      <c r="B347" s="91"/>
      <c r="C347" s="81"/>
      <c r="D347" s="149"/>
      <c r="E347" s="170" t="s">
        <v>391</v>
      </c>
      <c r="F347" s="195"/>
      <c r="G347" s="204"/>
      <c r="H347" s="233">
        <f>SUM(H335+H345)</f>
        <v>23963.9568</v>
      </c>
      <c r="I347" s="284">
        <f>SUM(I335+I345)-0.01</f>
        <v>19064.6551</v>
      </c>
      <c r="J347" s="256">
        <f>SUM(H347:I347)+0.01</f>
        <v>43028.621900000006</v>
      </c>
    </row>
    <row r="348" spans="2:10" x14ac:dyDescent="0.2">
      <c r="B348" s="35"/>
      <c r="C348" s="75"/>
      <c r="D348" s="151"/>
      <c r="E348" s="180"/>
      <c r="F348" s="199"/>
      <c r="G348" s="209"/>
      <c r="H348" s="239"/>
      <c r="I348" s="291"/>
      <c r="J348" s="260"/>
    </row>
    <row r="349" spans="2:10" x14ac:dyDescent="0.2">
      <c r="B349" s="91"/>
      <c r="C349" s="81"/>
      <c r="D349" s="149">
        <f>D315+1</f>
        <v>406</v>
      </c>
      <c r="E349" s="170" t="s">
        <v>8</v>
      </c>
      <c r="F349" s="195"/>
      <c r="G349" s="204"/>
      <c r="H349" s="229"/>
      <c r="I349" s="276"/>
      <c r="J349" s="251"/>
    </row>
    <row r="350" spans="2:10" s="7" customFormat="1" ht="28.5" x14ac:dyDescent="0.2">
      <c r="B350" s="92"/>
      <c r="C350" s="82"/>
      <c r="D350" s="150">
        <f>D349*100+1</f>
        <v>40601</v>
      </c>
      <c r="E350" s="174" t="s">
        <v>96</v>
      </c>
      <c r="F350" s="199"/>
      <c r="G350" s="209"/>
      <c r="H350" s="196"/>
      <c r="I350" s="180"/>
      <c r="J350" s="261"/>
    </row>
    <row r="351" spans="2:10" s="7" customFormat="1" ht="38.25" x14ac:dyDescent="0.2">
      <c r="B351" s="93" t="s">
        <v>407</v>
      </c>
      <c r="C351" s="72" t="s">
        <v>169</v>
      </c>
      <c r="D351" s="152" t="s">
        <v>411</v>
      </c>
      <c r="E351" s="172" t="s">
        <v>1176</v>
      </c>
      <c r="F351" s="37">
        <v>1</v>
      </c>
      <c r="G351" s="205" t="s">
        <v>170</v>
      </c>
      <c r="H351" s="37">
        <v>6742.37</v>
      </c>
      <c r="I351" s="279">
        <v>244.28</v>
      </c>
      <c r="J351" s="62"/>
    </row>
    <row r="352" spans="2:10" s="7" customFormat="1" ht="15" x14ac:dyDescent="0.2">
      <c r="B352" s="94"/>
      <c r="C352" s="48"/>
      <c r="D352" s="153"/>
      <c r="E352" s="171"/>
      <c r="F352" s="37"/>
      <c r="G352" s="205"/>
      <c r="H352" s="37">
        <f>SUM(F351*H351)</f>
        <v>6742.37</v>
      </c>
      <c r="I352" s="283">
        <f>SUM(F351*I351)</f>
        <v>244.28</v>
      </c>
      <c r="J352" s="62">
        <f>SUM(H352:I352)</f>
        <v>6986.65</v>
      </c>
    </row>
    <row r="353" spans="2:10" s="7" customFormat="1" ht="15" x14ac:dyDescent="0.2">
      <c r="B353" s="93"/>
      <c r="C353" s="47"/>
      <c r="D353" s="151"/>
      <c r="E353" s="180"/>
      <c r="F353" s="199"/>
      <c r="G353" s="209"/>
      <c r="H353" s="196"/>
      <c r="I353" s="180"/>
      <c r="J353" s="261"/>
    </row>
    <row r="354" spans="2:10" s="7" customFormat="1" ht="28.5" x14ac:dyDescent="0.2">
      <c r="B354" s="96"/>
      <c r="C354" s="83"/>
      <c r="D354" s="150">
        <f>D350+1</f>
        <v>40602</v>
      </c>
      <c r="E354" s="174" t="s">
        <v>97</v>
      </c>
      <c r="F354" s="199"/>
      <c r="G354" s="209"/>
      <c r="H354" s="196"/>
      <c r="I354" s="180"/>
      <c r="J354" s="261"/>
    </row>
    <row r="355" spans="2:10" s="7" customFormat="1" ht="38.25" x14ac:dyDescent="0.2">
      <c r="B355" s="96" t="s">
        <v>408</v>
      </c>
      <c r="C355" s="72" t="s">
        <v>169</v>
      </c>
      <c r="D355" s="152" t="s">
        <v>412</v>
      </c>
      <c r="E355" s="172" t="s">
        <v>1176</v>
      </c>
      <c r="F355" s="37">
        <v>1</v>
      </c>
      <c r="G355" s="205" t="s">
        <v>170</v>
      </c>
      <c r="H355" s="37">
        <v>6742.37</v>
      </c>
      <c r="I355" s="279">
        <v>244.28</v>
      </c>
      <c r="J355" s="62"/>
    </row>
    <row r="356" spans="2:10" s="7" customFormat="1" ht="15" x14ac:dyDescent="0.2">
      <c r="B356" s="96"/>
      <c r="C356" s="83"/>
      <c r="D356" s="151"/>
      <c r="E356" s="171"/>
      <c r="F356" s="37"/>
      <c r="G356" s="205"/>
      <c r="H356" s="37">
        <f>SUM(F355*H355)</f>
        <v>6742.37</v>
      </c>
      <c r="I356" s="283">
        <f>SUM(F355*I355)</f>
        <v>244.28</v>
      </c>
      <c r="J356" s="62">
        <f>SUM(H356:I356)</f>
        <v>6986.65</v>
      </c>
    </row>
    <row r="357" spans="2:10" s="7" customFormat="1" ht="15" x14ac:dyDescent="0.2">
      <c r="B357" s="96"/>
      <c r="C357" s="83"/>
      <c r="D357" s="151"/>
      <c r="E357" s="180"/>
      <c r="F357" s="199"/>
      <c r="G357" s="209"/>
      <c r="H357" s="196"/>
      <c r="I357" s="180"/>
      <c r="J357" s="261"/>
    </row>
    <row r="358" spans="2:10" s="7" customFormat="1" ht="28.5" x14ac:dyDescent="0.2">
      <c r="B358" s="96"/>
      <c r="C358" s="83"/>
      <c r="D358" s="150">
        <f>D354+1</f>
        <v>40603</v>
      </c>
      <c r="E358" s="174" t="s">
        <v>98</v>
      </c>
      <c r="F358" s="199"/>
      <c r="G358" s="209"/>
      <c r="H358" s="196"/>
      <c r="I358" s="180"/>
      <c r="J358" s="261"/>
    </row>
    <row r="359" spans="2:10" s="7" customFormat="1" ht="38.25" x14ac:dyDescent="0.2">
      <c r="B359" s="96" t="s">
        <v>409</v>
      </c>
      <c r="C359" s="72" t="s">
        <v>169</v>
      </c>
      <c r="D359" s="152" t="s">
        <v>413</v>
      </c>
      <c r="E359" s="172" t="s">
        <v>1177</v>
      </c>
      <c r="F359" s="37">
        <v>1</v>
      </c>
      <c r="G359" s="205" t="s">
        <v>170</v>
      </c>
      <c r="H359" s="37">
        <v>3144.14</v>
      </c>
      <c r="I359" s="279">
        <v>87.62</v>
      </c>
      <c r="J359" s="62"/>
    </row>
    <row r="360" spans="2:10" s="7" customFormat="1" ht="15" x14ac:dyDescent="0.2">
      <c r="B360" s="96"/>
      <c r="C360" s="83"/>
      <c r="D360" s="151"/>
      <c r="E360" s="171"/>
      <c r="F360" s="37"/>
      <c r="G360" s="205"/>
      <c r="H360" s="37">
        <f>SUM(F359*H359)</f>
        <v>3144.14</v>
      </c>
      <c r="I360" s="283">
        <f>SUM(F359*I359)</f>
        <v>87.62</v>
      </c>
      <c r="J360" s="62">
        <f>SUM(H360:I360)</f>
        <v>3231.7599999999998</v>
      </c>
    </row>
    <row r="361" spans="2:10" s="7" customFormat="1" ht="15" x14ac:dyDescent="0.2">
      <c r="B361" s="96"/>
      <c r="C361" s="83"/>
      <c r="D361" s="151"/>
      <c r="E361" s="180"/>
      <c r="F361" s="199"/>
      <c r="G361" s="209"/>
      <c r="H361" s="196"/>
      <c r="I361" s="180"/>
      <c r="J361" s="261"/>
    </row>
    <row r="362" spans="2:10" s="7" customFormat="1" ht="28.5" x14ac:dyDescent="0.2">
      <c r="B362" s="96"/>
      <c r="C362" s="83"/>
      <c r="D362" s="150">
        <f>D358+1</f>
        <v>40604</v>
      </c>
      <c r="E362" s="174" t="s">
        <v>99</v>
      </c>
      <c r="F362" s="199"/>
      <c r="G362" s="209"/>
      <c r="H362" s="196"/>
      <c r="I362" s="180"/>
      <c r="J362" s="261"/>
    </row>
    <row r="363" spans="2:10" s="7" customFormat="1" ht="38.25" x14ac:dyDescent="0.2">
      <c r="B363" s="96" t="s">
        <v>410</v>
      </c>
      <c r="C363" s="72" t="s">
        <v>169</v>
      </c>
      <c r="D363" s="152" t="s">
        <v>414</v>
      </c>
      <c r="E363" s="172" t="s">
        <v>1178</v>
      </c>
      <c r="F363" s="37">
        <v>1</v>
      </c>
      <c r="G363" s="205" t="s">
        <v>170</v>
      </c>
      <c r="H363" s="37">
        <v>2239.4499999999998</v>
      </c>
      <c r="I363" s="279">
        <v>87.62</v>
      </c>
      <c r="J363" s="62"/>
    </row>
    <row r="364" spans="2:10" s="7" customFormat="1" ht="15" x14ac:dyDescent="0.2">
      <c r="B364" s="96"/>
      <c r="C364" s="83"/>
      <c r="D364" s="151"/>
      <c r="E364" s="171"/>
      <c r="F364" s="37"/>
      <c r="G364" s="205"/>
      <c r="H364" s="37">
        <f>SUM(F363*H363)</f>
        <v>2239.4499999999998</v>
      </c>
      <c r="I364" s="283">
        <f>SUM(F363*I363)</f>
        <v>87.62</v>
      </c>
      <c r="J364" s="62">
        <f>SUM(H364:I364)</f>
        <v>2327.0699999999997</v>
      </c>
    </row>
    <row r="365" spans="2:10" s="7" customFormat="1" ht="15" x14ac:dyDescent="0.2">
      <c r="B365" s="96"/>
      <c r="C365" s="83"/>
      <c r="D365" s="151"/>
      <c r="E365" s="180"/>
      <c r="F365" s="199"/>
      <c r="G365" s="209"/>
      <c r="H365" s="196"/>
      <c r="I365" s="180"/>
      <c r="J365" s="261"/>
    </row>
    <row r="366" spans="2:10" s="7" customFormat="1" ht="28.5" x14ac:dyDescent="0.2">
      <c r="B366" s="96"/>
      <c r="C366" s="83"/>
      <c r="D366" s="150">
        <f>D362+1</f>
        <v>40605</v>
      </c>
      <c r="E366" s="174" t="s">
        <v>47</v>
      </c>
      <c r="F366" s="199"/>
      <c r="G366" s="209"/>
      <c r="H366" s="196"/>
      <c r="I366" s="180"/>
      <c r="J366" s="261"/>
    </row>
    <row r="367" spans="2:10" s="7" customFormat="1" ht="38.25" x14ac:dyDescent="0.2">
      <c r="B367" s="96">
        <v>90844</v>
      </c>
      <c r="C367" s="72" t="s">
        <v>167</v>
      </c>
      <c r="D367" s="152" t="s">
        <v>428</v>
      </c>
      <c r="E367" s="184" t="s">
        <v>417</v>
      </c>
      <c r="F367" s="37">
        <v>2</v>
      </c>
      <c r="G367" s="205" t="s">
        <v>170</v>
      </c>
      <c r="H367" s="37">
        <v>811.58</v>
      </c>
      <c r="I367" s="279">
        <v>219.76</v>
      </c>
      <c r="J367" s="62"/>
    </row>
    <row r="368" spans="2:10" s="7" customFormat="1" ht="15" x14ac:dyDescent="0.2">
      <c r="B368" s="96"/>
      <c r="C368" s="83"/>
      <c r="D368" s="150"/>
      <c r="E368" s="173"/>
      <c r="F368" s="37"/>
      <c r="G368" s="205"/>
      <c r="H368" s="37">
        <f>SUM(F367*H367)</f>
        <v>1623.16</v>
      </c>
      <c r="I368" s="283">
        <f>SUM(F367*I367)</f>
        <v>439.52</v>
      </c>
      <c r="J368" s="62">
        <f>SUM(H368:I368)</f>
        <v>2062.6800000000003</v>
      </c>
    </row>
    <row r="369" spans="2:10" s="7" customFormat="1" ht="15" x14ac:dyDescent="0.2">
      <c r="B369" s="96"/>
      <c r="C369" s="83"/>
      <c r="D369" s="150"/>
      <c r="E369" s="174"/>
      <c r="F369" s="199"/>
      <c r="G369" s="209"/>
      <c r="H369" s="196"/>
      <c r="I369" s="180"/>
      <c r="J369" s="261"/>
    </row>
    <row r="370" spans="2:10" s="7" customFormat="1" ht="28.5" x14ac:dyDescent="0.2">
      <c r="B370" s="96"/>
      <c r="C370" s="83"/>
      <c r="D370" s="150">
        <f>D366+1</f>
        <v>40606</v>
      </c>
      <c r="E370" s="174" t="s">
        <v>48</v>
      </c>
      <c r="F370" s="199"/>
      <c r="G370" s="209"/>
      <c r="H370" s="196"/>
      <c r="I370" s="180"/>
      <c r="J370" s="261"/>
    </row>
    <row r="371" spans="2:10" s="7" customFormat="1" ht="38.25" x14ac:dyDescent="0.2">
      <c r="B371" s="96">
        <v>90843</v>
      </c>
      <c r="C371" s="72" t="s">
        <v>167</v>
      </c>
      <c r="D371" s="152" t="s">
        <v>429</v>
      </c>
      <c r="E371" s="184" t="s">
        <v>418</v>
      </c>
      <c r="F371" s="37">
        <v>2</v>
      </c>
      <c r="G371" s="205" t="s">
        <v>170</v>
      </c>
      <c r="H371" s="37">
        <v>790.79</v>
      </c>
      <c r="I371" s="279">
        <v>215.88</v>
      </c>
      <c r="J371" s="62"/>
    </row>
    <row r="372" spans="2:10" s="7" customFormat="1" ht="15" x14ac:dyDescent="0.2">
      <c r="B372" s="96"/>
      <c r="C372" s="83"/>
      <c r="D372" s="150"/>
      <c r="E372" s="173"/>
      <c r="F372" s="37"/>
      <c r="G372" s="205"/>
      <c r="H372" s="37">
        <f>SUM(F371*H371)</f>
        <v>1581.58</v>
      </c>
      <c r="I372" s="283">
        <f>SUM(F371*I371)</f>
        <v>431.76</v>
      </c>
      <c r="J372" s="62">
        <f>SUM(H372:I372)</f>
        <v>2013.34</v>
      </c>
    </row>
    <row r="373" spans="2:10" s="7" customFormat="1" ht="15" x14ac:dyDescent="0.2">
      <c r="B373" s="96"/>
      <c r="C373" s="83"/>
      <c r="D373" s="150"/>
      <c r="E373" s="174"/>
      <c r="F373" s="199"/>
      <c r="G373" s="209"/>
      <c r="H373" s="196"/>
      <c r="I373" s="180"/>
      <c r="J373" s="261"/>
    </row>
    <row r="374" spans="2:10" s="7" customFormat="1" ht="28.5" x14ac:dyDescent="0.2">
      <c r="B374" s="96"/>
      <c r="C374" s="83"/>
      <c r="D374" s="150">
        <f>D370+1</f>
        <v>40607</v>
      </c>
      <c r="E374" s="174" t="s">
        <v>49</v>
      </c>
      <c r="F374" s="199"/>
      <c r="G374" s="209"/>
      <c r="H374" s="196"/>
      <c r="I374" s="180"/>
      <c r="J374" s="261"/>
    </row>
    <row r="375" spans="2:10" s="7" customFormat="1" ht="38.25" x14ac:dyDescent="0.2">
      <c r="B375" s="96">
        <v>90842</v>
      </c>
      <c r="C375" s="72" t="s">
        <v>167</v>
      </c>
      <c r="D375" s="152" t="s">
        <v>430</v>
      </c>
      <c r="E375" s="184" t="s">
        <v>419</v>
      </c>
      <c r="F375" s="37">
        <v>2</v>
      </c>
      <c r="G375" s="205" t="s">
        <v>170</v>
      </c>
      <c r="H375" s="37">
        <v>788.22</v>
      </c>
      <c r="I375" s="279">
        <v>205.79</v>
      </c>
      <c r="J375" s="62"/>
    </row>
    <row r="376" spans="2:10" s="7" customFormat="1" ht="15" x14ac:dyDescent="0.2">
      <c r="B376" s="96"/>
      <c r="C376" s="83"/>
      <c r="D376" s="150"/>
      <c r="E376" s="173"/>
      <c r="F376" s="37"/>
      <c r="G376" s="205"/>
      <c r="H376" s="37">
        <f>SUM(F375*H375)</f>
        <v>1576.44</v>
      </c>
      <c r="I376" s="283">
        <f>SUM(F375*I375)</f>
        <v>411.58</v>
      </c>
      <c r="J376" s="62">
        <f>SUM(H376:I376)</f>
        <v>1988.02</v>
      </c>
    </row>
    <row r="377" spans="2:10" s="7" customFormat="1" ht="15" x14ac:dyDescent="0.2">
      <c r="B377" s="96"/>
      <c r="C377" s="83"/>
      <c r="D377" s="150"/>
      <c r="E377" s="174"/>
      <c r="F377" s="199"/>
      <c r="G377" s="209"/>
      <c r="H377" s="196"/>
      <c r="I377" s="180"/>
      <c r="J377" s="261"/>
    </row>
    <row r="378" spans="2:10" s="7" customFormat="1" ht="28.5" x14ac:dyDescent="0.2">
      <c r="B378" s="96"/>
      <c r="C378" s="83"/>
      <c r="D378" s="150">
        <f>D374+1</f>
        <v>40608</v>
      </c>
      <c r="E378" s="174" t="s">
        <v>415</v>
      </c>
      <c r="F378" s="199"/>
      <c r="G378" s="209"/>
      <c r="H378" s="196"/>
      <c r="I378" s="180"/>
      <c r="J378" s="261"/>
    </row>
    <row r="379" spans="2:10" s="7" customFormat="1" ht="25.5" x14ac:dyDescent="0.2">
      <c r="B379" s="96" t="s">
        <v>421</v>
      </c>
      <c r="C379" s="72" t="s">
        <v>169</v>
      </c>
      <c r="D379" s="152" t="s">
        <v>431</v>
      </c>
      <c r="E379" s="184" t="s">
        <v>420</v>
      </c>
      <c r="F379" s="37">
        <v>14</v>
      </c>
      <c r="G379" s="205" t="s">
        <v>170</v>
      </c>
      <c r="H379" s="37">
        <v>771.15</v>
      </c>
      <c r="I379" s="279">
        <v>158.49</v>
      </c>
      <c r="J379" s="62"/>
    </row>
    <row r="380" spans="2:10" s="7" customFormat="1" ht="15" x14ac:dyDescent="0.2">
      <c r="B380" s="96"/>
      <c r="C380" s="83"/>
      <c r="D380" s="150"/>
      <c r="E380" s="173"/>
      <c r="F380" s="37"/>
      <c r="G380" s="205"/>
      <c r="H380" s="37">
        <f>SUM(F379*H379)</f>
        <v>10796.1</v>
      </c>
      <c r="I380" s="283">
        <f>SUM(F379*I379)</f>
        <v>2218.86</v>
      </c>
      <c r="J380" s="62">
        <f>SUM(H380:I380)</f>
        <v>13014.960000000001</v>
      </c>
    </row>
    <row r="381" spans="2:10" s="7" customFormat="1" ht="15" x14ac:dyDescent="0.2">
      <c r="B381" s="96"/>
      <c r="C381" s="83"/>
      <c r="D381" s="150"/>
      <c r="E381" s="174"/>
      <c r="F381" s="199"/>
      <c r="G381" s="209"/>
      <c r="H381" s="196"/>
      <c r="I381" s="180"/>
      <c r="J381" s="261"/>
    </row>
    <row r="382" spans="2:10" s="7" customFormat="1" ht="42.75" x14ac:dyDescent="0.2">
      <c r="B382" s="96"/>
      <c r="C382" s="83"/>
      <c r="D382" s="150">
        <f>D378+1</f>
        <v>40609</v>
      </c>
      <c r="E382" s="174" t="s">
        <v>416</v>
      </c>
      <c r="F382" s="199"/>
      <c r="G382" s="209"/>
      <c r="H382" s="196"/>
      <c r="I382" s="180"/>
      <c r="J382" s="261"/>
    </row>
    <row r="383" spans="2:10" s="7" customFormat="1" ht="25.5" x14ac:dyDescent="0.2">
      <c r="B383" s="96" t="s">
        <v>423</v>
      </c>
      <c r="C383" s="72" t="s">
        <v>169</v>
      </c>
      <c r="D383" s="152" t="s">
        <v>432</v>
      </c>
      <c r="E383" s="184" t="s">
        <v>422</v>
      </c>
      <c r="F383" s="37">
        <v>1</v>
      </c>
      <c r="G383" s="205" t="s">
        <v>170</v>
      </c>
      <c r="H383" s="37">
        <v>1248.31</v>
      </c>
      <c r="I383" s="279">
        <v>269.58</v>
      </c>
      <c r="J383" s="62"/>
    </row>
    <row r="384" spans="2:10" s="7" customFormat="1" ht="15" x14ac:dyDescent="0.2">
      <c r="B384" s="96"/>
      <c r="C384" s="83"/>
      <c r="D384" s="150"/>
      <c r="E384" s="173"/>
      <c r="F384" s="37"/>
      <c r="G384" s="205"/>
      <c r="H384" s="37">
        <f>SUM(F383*H383)</f>
        <v>1248.31</v>
      </c>
      <c r="I384" s="283">
        <f>SUM(F383*I383)</f>
        <v>269.58</v>
      </c>
      <c r="J384" s="62">
        <f>SUM(H384:I384)</f>
        <v>1517.8899999999999</v>
      </c>
    </row>
    <row r="385" spans="2:10" s="7" customFormat="1" ht="15" x14ac:dyDescent="0.2">
      <c r="B385" s="96"/>
      <c r="C385" s="83"/>
      <c r="D385" s="150"/>
      <c r="E385" s="174"/>
      <c r="F385" s="199"/>
      <c r="G385" s="209"/>
      <c r="H385" s="196"/>
      <c r="I385" s="180"/>
      <c r="J385" s="261"/>
    </row>
    <row r="386" spans="2:10" s="7" customFormat="1" ht="28.5" x14ac:dyDescent="0.2">
      <c r="B386" s="96"/>
      <c r="C386" s="83"/>
      <c r="D386" s="150">
        <f>D382+1</f>
        <v>40610</v>
      </c>
      <c r="E386" s="174" t="s">
        <v>100</v>
      </c>
      <c r="F386" s="199"/>
      <c r="G386" s="209"/>
      <c r="H386" s="196"/>
      <c r="I386" s="180"/>
      <c r="J386" s="261"/>
    </row>
    <row r="387" spans="2:10" s="7" customFormat="1" ht="40.9" customHeight="1" x14ac:dyDescent="0.2">
      <c r="B387" s="96" t="s">
        <v>424</v>
      </c>
      <c r="C387" s="72" t="s">
        <v>169</v>
      </c>
      <c r="D387" s="152" t="s">
        <v>433</v>
      </c>
      <c r="E387" s="412" t="s">
        <v>1179</v>
      </c>
      <c r="F387" s="37">
        <v>2</v>
      </c>
      <c r="G387" s="205" t="s">
        <v>170</v>
      </c>
      <c r="H387" s="37">
        <v>1664.56</v>
      </c>
      <c r="I387" s="279">
        <v>81.349999999999994</v>
      </c>
      <c r="J387" s="62"/>
    </row>
    <row r="388" spans="2:10" s="7" customFormat="1" ht="15" x14ac:dyDescent="0.2">
      <c r="B388" s="96"/>
      <c r="C388" s="83"/>
      <c r="D388" s="150"/>
      <c r="E388" s="173"/>
      <c r="F388" s="37"/>
      <c r="G388" s="205"/>
      <c r="H388" s="37">
        <f>SUM(F387*H387)</f>
        <v>3329.12</v>
      </c>
      <c r="I388" s="283">
        <f>SUM(F387*I387)</f>
        <v>162.69999999999999</v>
      </c>
      <c r="J388" s="62">
        <f>SUM(H388:I388)</f>
        <v>3491.8199999999997</v>
      </c>
    </row>
    <row r="389" spans="2:10" s="7" customFormat="1" ht="15" x14ac:dyDescent="0.2">
      <c r="B389" s="96"/>
      <c r="C389" s="83"/>
      <c r="D389" s="150"/>
      <c r="E389" s="174"/>
      <c r="F389" s="199"/>
      <c r="G389" s="209"/>
      <c r="H389" s="196"/>
      <c r="I389" s="180"/>
      <c r="J389" s="261"/>
    </row>
    <row r="390" spans="2:10" s="7" customFormat="1" ht="28.5" x14ac:dyDescent="0.2">
      <c r="B390" s="96"/>
      <c r="C390" s="83"/>
      <c r="D390" s="150">
        <f>D386+1</f>
        <v>40611</v>
      </c>
      <c r="E390" s="174" t="s">
        <v>101</v>
      </c>
      <c r="F390" s="199"/>
      <c r="G390" s="209"/>
      <c r="H390" s="196"/>
      <c r="I390" s="180"/>
      <c r="J390" s="261"/>
    </row>
    <row r="391" spans="2:10" s="7" customFormat="1" ht="38.25" x14ac:dyDescent="0.2">
      <c r="B391" s="96" t="s">
        <v>425</v>
      </c>
      <c r="C391" s="72" t="s">
        <v>169</v>
      </c>
      <c r="D391" s="152" t="s">
        <v>434</v>
      </c>
      <c r="E391" s="184" t="s">
        <v>1180</v>
      </c>
      <c r="F391" s="37">
        <v>51</v>
      </c>
      <c r="G391" s="205" t="s">
        <v>170</v>
      </c>
      <c r="H391" s="37">
        <v>1108.21</v>
      </c>
      <c r="I391" s="279">
        <v>66.75</v>
      </c>
      <c r="J391" s="62"/>
    </row>
    <row r="392" spans="2:10" s="7" customFormat="1" ht="15" x14ac:dyDescent="0.2">
      <c r="B392" s="96"/>
      <c r="C392" s="83"/>
      <c r="D392" s="150"/>
      <c r="E392" s="173"/>
      <c r="F392" s="37"/>
      <c r="G392" s="205"/>
      <c r="H392" s="37">
        <f>SUM(F391*H391)</f>
        <v>56518.71</v>
      </c>
      <c r="I392" s="283">
        <f>SUM(F391*I391)</f>
        <v>3404.25</v>
      </c>
      <c r="J392" s="62">
        <f>SUM(H392:I392)</f>
        <v>59922.96</v>
      </c>
    </row>
    <row r="393" spans="2:10" s="7" customFormat="1" ht="15" x14ac:dyDescent="0.2">
      <c r="B393" s="96"/>
      <c r="C393" s="83"/>
      <c r="D393" s="150"/>
      <c r="E393" s="174"/>
      <c r="F393" s="199"/>
      <c r="G393" s="209"/>
      <c r="H393" s="196"/>
      <c r="I393" s="180"/>
      <c r="J393" s="261"/>
    </row>
    <row r="394" spans="2:10" s="7" customFormat="1" ht="28.5" x14ac:dyDescent="0.2">
      <c r="B394" s="96"/>
      <c r="C394" s="83"/>
      <c r="D394" s="150">
        <f>D390+1</f>
        <v>40612</v>
      </c>
      <c r="E394" s="174" t="s">
        <v>102</v>
      </c>
      <c r="F394" s="199"/>
      <c r="G394" s="209"/>
      <c r="H394" s="196"/>
      <c r="I394" s="180"/>
      <c r="J394" s="261"/>
    </row>
    <row r="395" spans="2:10" s="7" customFormat="1" ht="38.25" x14ac:dyDescent="0.2">
      <c r="B395" s="96" t="s">
        <v>426</v>
      </c>
      <c r="C395" s="72" t="s">
        <v>169</v>
      </c>
      <c r="D395" s="152" t="s">
        <v>435</v>
      </c>
      <c r="E395" s="184" t="s">
        <v>1181</v>
      </c>
      <c r="F395" s="37">
        <v>5</v>
      </c>
      <c r="G395" s="205" t="s">
        <v>170</v>
      </c>
      <c r="H395" s="37">
        <v>851.99</v>
      </c>
      <c r="I395" s="279">
        <v>41.71</v>
      </c>
      <c r="J395" s="62"/>
    </row>
    <row r="396" spans="2:10" s="7" customFormat="1" ht="15" x14ac:dyDescent="0.2">
      <c r="B396" s="96"/>
      <c r="C396" s="83"/>
      <c r="D396" s="150"/>
      <c r="E396" s="173"/>
      <c r="F396" s="37"/>
      <c r="G396" s="205"/>
      <c r="H396" s="37">
        <f>SUM(F395*H395)</f>
        <v>4259.95</v>
      </c>
      <c r="I396" s="283">
        <f>SUM(F395*I395)</f>
        <v>208.55</v>
      </c>
      <c r="J396" s="62">
        <f>SUM(H396:I396)</f>
        <v>4468.5</v>
      </c>
    </row>
    <row r="397" spans="2:10" s="7" customFormat="1" ht="15" x14ac:dyDescent="0.2">
      <c r="B397" s="96"/>
      <c r="C397" s="83"/>
      <c r="D397" s="150"/>
      <c r="E397" s="174"/>
      <c r="F397" s="199"/>
      <c r="G397" s="209"/>
      <c r="H397" s="196"/>
      <c r="I397" s="180"/>
      <c r="J397" s="261"/>
    </row>
    <row r="398" spans="2:10" s="7" customFormat="1" ht="28.5" x14ac:dyDescent="0.2">
      <c r="B398" s="96"/>
      <c r="C398" s="83"/>
      <c r="D398" s="150">
        <f>D394+1</f>
        <v>40613</v>
      </c>
      <c r="E398" s="174" t="s">
        <v>103</v>
      </c>
      <c r="F398" s="199"/>
      <c r="G398" s="209"/>
      <c r="H398" s="196"/>
      <c r="I398" s="180"/>
      <c r="J398" s="261"/>
    </row>
    <row r="399" spans="2:10" s="7" customFormat="1" ht="32.450000000000003" customHeight="1" x14ac:dyDescent="0.2">
      <c r="B399" s="96" t="s">
        <v>427</v>
      </c>
      <c r="C399" s="72" t="s">
        <v>169</v>
      </c>
      <c r="D399" s="152" t="s">
        <v>436</v>
      </c>
      <c r="E399" s="411" t="s">
        <v>1182</v>
      </c>
      <c r="F399" s="37">
        <v>4</v>
      </c>
      <c r="G399" s="205" t="s">
        <v>170</v>
      </c>
      <c r="H399" s="37">
        <v>1189.6600000000001</v>
      </c>
      <c r="I399" s="279">
        <v>100.12</v>
      </c>
      <c r="J399" s="62"/>
    </row>
    <row r="400" spans="2:10" s="7" customFormat="1" ht="15" x14ac:dyDescent="0.2">
      <c r="B400" s="96"/>
      <c r="C400" s="83"/>
      <c r="D400" s="150"/>
      <c r="E400" s="173"/>
      <c r="F400" s="37"/>
      <c r="G400" s="205"/>
      <c r="H400" s="37">
        <f>SUM(F399*H399)</f>
        <v>4758.6400000000003</v>
      </c>
      <c r="I400" s="283">
        <f>SUM(F399*I399)</f>
        <v>400.48</v>
      </c>
      <c r="J400" s="62">
        <f>SUM(H400:I400)</f>
        <v>5159.1200000000008</v>
      </c>
    </row>
    <row r="401" spans="2:10" s="7" customFormat="1" ht="15" x14ac:dyDescent="0.2">
      <c r="B401" s="91"/>
      <c r="C401" s="81"/>
      <c r="D401" s="149"/>
      <c r="E401" s="170" t="s">
        <v>406</v>
      </c>
      <c r="F401" s="195"/>
      <c r="G401" s="204"/>
      <c r="H401" s="233">
        <f>SUM(H352+H356+H360+H364+H368+H372+H376+H380+H384+H388+H392+H396+H400)</f>
        <v>104560.34</v>
      </c>
      <c r="I401" s="284">
        <f>SUM(I352+I356+I360+I364+I368+I372+I376+I380+I384+I388+I392+I396+I400)</f>
        <v>8611.08</v>
      </c>
      <c r="J401" s="256">
        <f>SUM(H401:I401)</f>
        <v>113171.42</v>
      </c>
    </row>
    <row r="402" spans="2:10" x14ac:dyDescent="0.2">
      <c r="B402" s="35"/>
      <c r="C402" s="75"/>
      <c r="D402" s="151"/>
      <c r="E402" s="180"/>
      <c r="F402" s="199"/>
      <c r="G402" s="209"/>
      <c r="H402" s="32"/>
      <c r="I402" s="277"/>
      <c r="J402" s="63"/>
    </row>
    <row r="403" spans="2:10" x14ac:dyDescent="0.2">
      <c r="B403" s="91"/>
      <c r="C403" s="81"/>
      <c r="D403" s="149">
        <f>D349+1</f>
        <v>407</v>
      </c>
      <c r="E403" s="170" t="s">
        <v>50</v>
      </c>
      <c r="F403" s="195"/>
      <c r="G403" s="204"/>
      <c r="H403" s="229"/>
      <c r="I403" s="276"/>
      <c r="J403" s="251"/>
    </row>
    <row r="404" spans="2:10" s="7" customFormat="1" ht="28.5" x14ac:dyDescent="0.2">
      <c r="B404" s="96"/>
      <c r="C404" s="83"/>
      <c r="D404" s="150">
        <f>D403*100+1</f>
        <v>40701</v>
      </c>
      <c r="E404" s="408" t="s">
        <v>1152</v>
      </c>
      <c r="F404" s="199"/>
      <c r="G404" s="209"/>
      <c r="H404" s="196"/>
      <c r="I404" s="180"/>
      <c r="J404" s="261"/>
    </row>
    <row r="405" spans="2:10" s="7" customFormat="1" ht="15" x14ac:dyDescent="0.2">
      <c r="B405" s="96" t="s">
        <v>438</v>
      </c>
      <c r="C405" s="72" t="s">
        <v>169</v>
      </c>
      <c r="D405" s="152" t="s">
        <v>439</v>
      </c>
      <c r="E405" s="171" t="s">
        <v>437</v>
      </c>
      <c r="F405" s="37">
        <v>410.64</v>
      </c>
      <c r="G405" s="205" t="s">
        <v>138</v>
      </c>
      <c r="H405" s="37">
        <v>93.26</v>
      </c>
      <c r="I405" s="277">
        <v>12.94</v>
      </c>
      <c r="J405" s="63"/>
    </row>
    <row r="406" spans="2:10" s="7" customFormat="1" ht="15" x14ac:dyDescent="0.2">
      <c r="B406" s="96"/>
      <c r="C406" s="83"/>
      <c r="D406" s="151"/>
      <c r="E406" s="171"/>
      <c r="F406" s="37"/>
      <c r="G406" s="205"/>
      <c r="H406" s="37">
        <f>SUM(F405*H405)</f>
        <v>38296.286399999997</v>
      </c>
      <c r="I406" s="283">
        <f>SUM(F405*I405)</f>
        <v>5313.6815999999999</v>
      </c>
      <c r="J406" s="62">
        <f>SUM(H406:I406)</f>
        <v>43609.967999999993</v>
      </c>
    </row>
    <row r="407" spans="2:10" s="7" customFormat="1" ht="15" x14ac:dyDescent="0.2">
      <c r="B407" s="96" t="s">
        <v>780</v>
      </c>
      <c r="C407" s="72" t="s">
        <v>169</v>
      </c>
      <c r="D407" s="152" t="s">
        <v>440</v>
      </c>
      <c r="E407" s="171" t="s">
        <v>779</v>
      </c>
      <c r="F407" s="37">
        <v>410.64</v>
      </c>
      <c r="G407" s="205" t="s">
        <v>138</v>
      </c>
      <c r="H407" s="32">
        <v>12.49</v>
      </c>
      <c r="I407" s="277">
        <v>14.98</v>
      </c>
      <c r="J407" s="63"/>
    </row>
    <row r="408" spans="2:10" s="7" customFormat="1" ht="15" x14ac:dyDescent="0.2">
      <c r="B408" s="96"/>
      <c r="C408" s="83"/>
      <c r="D408" s="151"/>
      <c r="E408" s="171"/>
      <c r="F408" s="37"/>
      <c r="G408" s="205"/>
      <c r="H408" s="37">
        <f>SUM(F407*H407)</f>
        <v>5128.8936000000003</v>
      </c>
      <c r="I408" s="283">
        <f>SUM(F407*I407)</f>
        <v>6151.3872000000001</v>
      </c>
      <c r="J408" s="62">
        <f>SUM(H408:I408)</f>
        <v>11280.2808</v>
      </c>
    </row>
    <row r="409" spans="2:10" s="7" customFormat="1" ht="15" x14ac:dyDescent="0.2">
      <c r="B409" s="96"/>
      <c r="C409" s="83"/>
      <c r="D409" s="151"/>
      <c r="E409" s="180"/>
      <c r="F409" s="199"/>
      <c r="G409" s="209"/>
      <c r="H409" s="196"/>
      <c r="I409" s="180"/>
      <c r="J409" s="261"/>
    </row>
    <row r="410" spans="2:10" s="7" customFormat="1" ht="57" x14ac:dyDescent="0.2">
      <c r="B410" s="96"/>
      <c r="C410" s="83"/>
      <c r="D410" s="150">
        <f>D404+1</f>
        <v>40702</v>
      </c>
      <c r="E410" s="174" t="s">
        <v>1153</v>
      </c>
      <c r="F410" s="199"/>
      <c r="G410" s="209"/>
      <c r="H410" s="196"/>
      <c r="I410" s="180"/>
      <c r="J410" s="261"/>
    </row>
    <row r="411" spans="2:10" s="7" customFormat="1" ht="15" x14ac:dyDescent="0.2">
      <c r="B411" s="96" t="s">
        <v>443</v>
      </c>
      <c r="C411" s="72" t="s">
        <v>169</v>
      </c>
      <c r="D411" s="152" t="s">
        <v>451</v>
      </c>
      <c r="E411" s="171" t="s">
        <v>442</v>
      </c>
      <c r="F411" s="37">
        <v>442.08</v>
      </c>
      <c r="G411" s="205" t="s">
        <v>138</v>
      </c>
      <c r="H411" s="37">
        <v>89.16</v>
      </c>
      <c r="I411" s="277">
        <v>12.99</v>
      </c>
      <c r="J411" s="63"/>
    </row>
    <row r="412" spans="2:10" s="7" customFormat="1" ht="15" x14ac:dyDescent="0.2">
      <c r="B412" s="96"/>
      <c r="C412" s="83"/>
      <c r="D412" s="151"/>
      <c r="E412" s="171"/>
      <c r="F412" s="37"/>
      <c r="G412" s="205"/>
      <c r="H412" s="37">
        <f>SUM(F411*H411)</f>
        <v>39415.852800000001</v>
      </c>
      <c r="I412" s="283">
        <f>SUM(F411*I411)</f>
        <v>5742.6192000000001</v>
      </c>
      <c r="J412" s="62">
        <f>SUM(H412:I412)</f>
        <v>45158.472000000002</v>
      </c>
    </row>
    <row r="413" spans="2:10" s="7" customFormat="1" ht="15" x14ac:dyDescent="0.2">
      <c r="B413" s="96">
        <v>72435</v>
      </c>
      <c r="C413" s="84" t="s">
        <v>168</v>
      </c>
      <c r="D413" s="152" t="s">
        <v>452</v>
      </c>
      <c r="E413" s="171" t="s">
        <v>1120</v>
      </c>
      <c r="F413" s="37">
        <v>35</v>
      </c>
      <c r="G413" s="205" t="s">
        <v>141</v>
      </c>
      <c r="H413" s="37">
        <v>32.840000000000003</v>
      </c>
      <c r="I413" s="277">
        <v>7.86</v>
      </c>
      <c r="J413" s="63"/>
    </row>
    <row r="414" spans="2:10" s="7" customFormat="1" ht="15" x14ac:dyDescent="0.2">
      <c r="B414" s="96"/>
      <c r="C414" s="83"/>
      <c r="D414" s="151"/>
      <c r="E414" s="171"/>
      <c r="F414" s="37"/>
      <c r="G414" s="205"/>
      <c r="H414" s="37">
        <f>SUM(F413*H413)</f>
        <v>1149.4000000000001</v>
      </c>
      <c r="I414" s="283">
        <f>SUM(F413*I413)</f>
        <v>275.10000000000002</v>
      </c>
      <c r="J414" s="62">
        <f>SUM(H414:I414)</f>
        <v>1424.5</v>
      </c>
    </row>
    <row r="415" spans="2:10" s="7" customFormat="1" ht="25.5" x14ac:dyDescent="0.2">
      <c r="B415" s="96">
        <v>94229</v>
      </c>
      <c r="C415" s="72" t="s">
        <v>167</v>
      </c>
      <c r="D415" s="152" t="s">
        <v>453</v>
      </c>
      <c r="E415" s="172" t="s">
        <v>444</v>
      </c>
      <c r="F415" s="37">
        <v>64.8</v>
      </c>
      <c r="G415" s="205" t="s">
        <v>141</v>
      </c>
      <c r="H415" s="37">
        <v>105.98</v>
      </c>
      <c r="I415" s="277">
        <v>22.6</v>
      </c>
      <c r="J415" s="63"/>
    </row>
    <row r="416" spans="2:10" s="7" customFormat="1" ht="15" x14ac:dyDescent="0.2">
      <c r="B416" s="96"/>
      <c r="C416" s="83"/>
      <c r="D416" s="151"/>
      <c r="E416" s="171"/>
      <c r="F416" s="37"/>
      <c r="G416" s="205"/>
      <c r="H416" s="37">
        <f>SUM(F415*H415)</f>
        <v>6867.5039999999999</v>
      </c>
      <c r="I416" s="283">
        <f>SUM(F415*I415)</f>
        <v>1464.48</v>
      </c>
      <c r="J416" s="62">
        <f>SUM(H416:I416)</f>
        <v>8331.9840000000004</v>
      </c>
    </row>
    <row r="417" spans="2:10" s="7" customFormat="1" ht="25.5" x14ac:dyDescent="0.2">
      <c r="B417" s="96">
        <v>94228</v>
      </c>
      <c r="C417" s="72" t="s">
        <v>167</v>
      </c>
      <c r="D417" s="152" t="s">
        <v>454</v>
      </c>
      <c r="E417" s="172" t="s">
        <v>445</v>
      </c>
      <c r="F417" s="37">
        <v>10.35</v>
      </c>
      <c r="G417" s="205" t="s">
        <v>141</v>
      </c>
      <c r="H417" s="37">
        <v>53.94</v>
      </c>
      <c r="I417" s="277">
        <v>12.71</v>
      </c>
      <c r="J417" s="63"/>
    </row>
    <row r="418" spans="2:10" s="7" customFormat="1" ht="15" x14ac:dyDescent="0.2">
      <c r="B418" s="96"/>
      <c r="C418" s="83"/>
      <c r="D418" s="151"/>
      <c r="E418" s="171"/>
      <c r="F418" s="37"/>
      <c r="G418" s="205"/>
      <c r="H418" s="37">
        <f>SUM(F417*H417)</f>
        <v>558.279</v>
      </c>
      <c r="I418" s="283">
        <f>SUM(F417*I417)</f>
        <v>131.54850000000002</v>
      </c>
      <c r="J418" s="62">
        <f>SUM(H418:I418)</f>
        <v>689.82749999999999</v>
      </c>
    </row>
    <row r="419" spans="2:10" s="7" customFormat="1" ht="25.5" x14ac:dyDescent="0.2">
      <c r="B419" s="96">
        <v>94227</v>
      </c>
      <c r="C419" s="72" t="s">
        <v>167</v>
      </c>
      <c r="D419" s="152" t="s">
        <v>455</v>
      </c>
      <c r="E419" s="172" t="s">
        <v>446</v>
      </c>
      <c r="F419" s="37">
        <v>10.029999999999999</v>
      </c>
      <c r="G419" s="205" t="s">
        <v>141</v>
      </c>
      <c r="H419" s="37">
        <v>39.46</v>
      </c>
      <c r="I419" s="277">
        <v>9.35</v>
      </c>
      <c r="J419" s="63"/>
    </row>
    <row r="420" spans="2:10" s="7" customFormat="1" ht="15" x14ac:dyDescent="0.2">
      <c r="B420" s="96"/>
      <c r="C420" s="83"/>
      <c r="D420" s="151"/>
      <c r="E420" s="171"/>
      <c r="F420" s="37"/>
      <c r="G420" s="205"/>
      <c r="H420" s="37">
        <f>SUM(F419*H419)</f>
        <v>395.78379999999999</v>
      </c>
      <c r="I420" s="283">
        <f>SUM(F419*I419)</f>
        <v>93.780499999999989</v>
      </c>
      <c r="J420" s="62">
        <f>SUM(H420:I420)</f>
        <v>489.5643</v>
      </c>
    </row>
    <row r="421" spans="2:10" s="7" customFormat="1" ht="15" x14ac:dyDescent="0.2">
      <c r="B421" s="96">
        <v>100327</v>
      </c>
      <c r="C421" s="72" t="s">
        <v>167</v>
      </c>
      <c r="D421" s="152" t="s">
        <v>456</v>
      </c>
      <c r="E421" s="172" t="s">
        <v>447</v>
      </c>
      <c r="F421" s="37">
        <v>105.87</v>
      </c>
      <c r="G421" s="205" t="s">
        <v>141</v>
      </c>
      <c r="H421" s="37">
        <v>38</v>
      </c>
      <c r="I421" s="277">
        <v>7.71</v>
      </c>
      <c r="J421" s="63"/>
    </row>
    <row r="422" spans="2:10" s="7" customFormat="1" ht="15" x14ac:dyDescent="0.2">
      <c r="B422" s="96"/>
      <c r="C422" s="84"/>
      <c r="D422" s="151"/>
      <c r="E422" s="171"/>
      <c r="F422" s="37"/>
      <c r="G422" s="205"/>
      <c r="H422" s="37">
        <f>SUM(F421*H421)</f>
        <v>4023.0600000000004</v>
      </c>
      <c r="I422" s="283">
        <f>SUM(F421*I421)</f>
        <v>816.2577</v>
      </c>
      <c r="J422" s="62">
        <f>SUM(H422:I422)</f>
        <v>4839.3177000000005</v>
      </c>
    </row>
    <row r="423" spans="2:10" s="7" customFormat="1" ht="15" x14ac:dyDescent="0.2">
      <c r="B423" s="96">
        <v>165124</v>
      </c>
      <c r="C423" s="84" t="s">
        <v>168</v>
      </c>
      <c r="D423" s="152" t="s">
        <v>457</v>
      </c>
      <c r="E423" s="171" t="s">
        <v>448</v>
      </c>
      <c r="F423" s="37">
        <v>41.43</v>
      </c>
      <c r="G423" s="205" t="s">
        <v>141</v>
      </c>
      <c r="H423" s="37">
        <v>74.709999999999994</v>
      </c>
      <c r="I423" s="277">
        <v>6.27</v>
      </c>
      <c r="J423" s="63"/>
    </row>
    <row r="424" spans="2:10" s="7" customFormat="1" ht="15" x14ac:dyDescent="0.2">
      <c r="B424" s="96"/>
      <c r="C424" s="83"/>
      <c r="D424" s="151"/>
      <c r="E424" s="171"/>
      <c r="F424" s="37"/>
      <c r="G424" s="205"/>
      <c r="H424" s="37">
        <f>SUM(F423*H423)</f>
        <v>3095.2352999999998</v>
      </c>
      <c r="I424" s="283">
        <f>SUM(F423*I423)</f>
        <v>259.76609999999999</v>
      </c>
      <c r="J424" s="62">
        <f>SUM(H424:I424)+0.01</f>
        <v>3355.0113999999999</v>
      </c>
    </row>
    <row r="425" spans="2:10" s="7" customFormat="1" ht="15" x14ac:dyDescent="0.2">
      <c r="B425" s="96" t="s">
        <v>450</v>
      </c>
      <c r="C425" s="72" t="s">
        <v>169</v>
      </c>
      <c r="D425" s="152" t="s">
        <v>458</v>
      </c>
      <c r="E425" s="171" t="s">
        <v>449</v>
      </c>
      <c r="F425" s="37">
        <v>16</v>
      </c>
      <c r="G425" s="205" t="s">
        <v>170</v>
      </c>
      <c r="H425" s="37">
        <v>77.64</v>
      </c>
      <c r="I425" s="277">
        <v>15.06</v>
      </c>
      <c r="J425" s="63"/>
    </row>
    <row r="426" spans="2:10" s="7" customFormat="1" ht="15" x14ac:dyDescent="0.2">
      <c r="B426" s="96"/>
      <c r="C426" s="83"/>
      <c r="D426" s="151"/>
      <c r="E426" s="171"/>
      <c r="F426" s="37"/>
      <c r="G426" s="205"/>
      <c r="H426" s="37">
        <f>SUM(F425*H425)</f>
        <v>1242.24</v>
      </c>
      <c r="I426" s="283">
        <f>SUM(F425*I425)</f>
        <v>240.96</v>
      </c>
      <c r="J426" s="62">
        <f>SUM(H426:I426)</f>
        <v>1483.2</v>
      </c>
    </row>
    <row r="427" spans="2:10" s="7" customFormat="1" ht="15" x14ac:dyDescent="0.2">
      <c r="B427" s="91"/>
      <c r="C427" s="81"/>
      <c r="D427" s="149"/>
      <c r="E427" s="170" t="s">
        <v>441</v>
      </c>
      <c r="F427" s="195"/>
      <c r="G427" s="204"/>
      <c r="H427" s="233">
        <f>SUM(H406+H408+H412+H414+H416+H418+H420+H422+H424+H426)</f>
        <v>100172.5349</v>
      </c>
      <c r="I427" s="284">
        <f>SUM(I406+I408+I412+I414+I416+I418+I420+I422+I424+I426)+0.01</f>
        <v>20489.590799999998</v>
      </c>
      <c r="J427" s="256">
        <f>SUM(H427:I427)-0.01</f>
        <v>120662.11570000001</v>
      </c>
    </row>
    <row r="428" spans="2:10" s="7" customFormat="1" ht="15" x14ac:dyDescent="0.2">
      <c r="B428" s="96"/>
      <c r="C428" s="83"/>
      <c r="D428" s="151"/>
      <c r="E428" s="180"/>
      <c r="F428" s="199"/>
      <c r="G428" s="209"/>
      <c r="H428" s="32"/>
      <c r="I428" s="277"/>
      <c r="J428" s="63"/>
    </row>
    <row r="429" spans="2:10" x14ac:dyDescent="0.2">
      <c r="B429" s="91"/>
      <c r="C429" s="81"/>
      <c r="D429" s="149">
        <f>D403+1</f>
        <v>408</v>
      </c>
      <c r="E429" s="170" t="s">
        <v>52</v>
      </c>
      <c r="F429" s="195"/>
      <c r="G429" s="204"/>
      <c r="H429" s="229"/>
      <c r="I429" s="276"/>
      <c r="J429" s="251"/>
    </row>
    <row r="430" spans="2:10" ht="28.5" x14ac:dyDescent="0.2">
      <c r="B430" s="35"/>
      <c r="C430" s="75"/>
      <c r="D430" s="150">
        <f>D429*100+1</f>
        <v>40801</v>
      </c>
      <c r="E430" s="174" t="s">
        <v>58</v>
      </c>
      <c r="F430" s="199"/>
      <c r="G430" s="209"/>
      <c r="H430" s="234"/>
      <c r="I430" s="286"/>
      <c r="J430" s="257"/>
    </row>
    <row r="431" spans="2:10" x14ac:dyDescent="0.2">
      <c r="B431" s="35" t="s">
        <v>461</v>
      </c>
      <c r="C431" s="72" t="s">
        <v>169</v>
      </c>
      <c r="D431" s="152" t="s">
        <v>462</v>
      </c>
      <c r="E431" s="171" t="s">
        <v>460</v>
      </c>
      <c r="F431" s="37">
        <v>26</v>
      </c>
      <c r="G431" s="205" t="s">
        <v>141</v>
      </c>
      <c r="H431" s="37">
        <v>29.04</v>
      </c>
      <c r="I431" s="279">
        <v>18.61</v>
      </c>
      <c r="J431" s="62"/>
    </row>
    <row r="432" spans="2:10" x14ac:dyDescent="0.2">
      <c r="B432" s="35"/>
      <c r="C432" s="75"/>
      <c r="D432" s="151"/>
      <c r="E432" s="171"/>
      <c r="F432" s="37"/>
      <c r="G432" s="205"/>
      <c r="H432" s="37">
        <f>SUM(F431*H431)</f>
        <v>755.04</v>
      </c>
      <c r="I432" s="283">
        <f>SUM(F431*I431)</f>
        <v>483.86</v>
      </c>
      <c r="J432" s="62">
        <f>SUM(H432:I432)</f>
        <v>1238.9000000000001</v>
      </c>
    </row>
    <row r="433" spans="2:10" x14ac:dyDescent="0.2">
      <c r="B433" s="35"/>
      <c r="C433" s="75"/>
      <c r="D433" s="151"/>
      <c r="E433" s="177" t="s">
        <v>471</v>
      </c>
      <c r="F433" s="37"/>
      <c r="G433" s="205"/>
      <c r="H433" s="39">
        <f>SUM(H432)</f>
        <v>755.04</v>
      </c>
      <c r="I433" s="285">
        <f>SUM(I432)</f>
        <v>483.86</v>
      </c>
      <c r="J433" s="65">
        <f>SUM(H433:I433)</f>
        <v>1238.9000000000001</v>
      </c>
    </row>
    <row r="434" spans="2:10" x14ac:dyDescent="0.2">
      <c r="B434" s="35"/>
      <c r="C434" s="75"/>
      <c r="D434" s="151"/>
      <c r="E434" s="171"/>
      <c r="F434" s="37"/>
      <c r="G434" s="205"/>
      <c r="H434" s="37"/>
      <c r="I434" s="279"/>
      <c r="J434" s="62"/>
    </row>
    <row r="435" spans="2:10" x14ac:dyDescent="0.2">
      <c r="B435" s="35"/>
      <c r="C435" s="75"/>
      <c r="D435" s="150">
        <f>D430+1</f>
        <v>40802</v>
      </c>
      <c r="E435" s="174" t="s">
        <v>51</v>
      </c>
      <c r="F435" s="199"/>
      <c r="G435" s="209"/>
      <c r="H435" s="234"/>
      <c r="I435" s="286"/>
      <c r="J435" s="257"/>
    </row>
    <row r="436" spans="2:10" x14ac:dyDescent="0.2">
      <c r="B436" s="35">
        <v>31121</v>
      </c>
      <c r="C436" s="84" t="s">
        <v>168</v>
      </c>
      <c r="D436" s="152" t="s">
        <v>463</v>
      </c>
      <c r="E436" s="171" t="s">
        <v>468</v>
      </c>
      <c r="F436" s="37">
        <v>0.35</v>
      </c>
      <c r="G436" s="205" t="s">
        <v>173</v>
      </c>
      <c r="H436" s="37">
        <v>0</v>
      </c>
      <c r="I436" s="279">
        <v>54.73</v>
      </c>
      <c r="J436" s="62"/>
    </row>
    <row r="437" spans="2:10" x14ac:dyDescent="0.2">
      <c r="B437" s="35"/>
      <c r="C437" s="75"/>
      <c r="D437" s="151"/>
      <c r="E437" s="171"/>
      <c r="F437" s="37"/>
      <c r="G437" s="205"/>
      <c r="H437" s="37">
        <f>SUM(F436*H436)</f>
        <v>0</v>
      </c>
      <c r="I437" s="283">
        <f>SUM(F436*I436)</f>
        <v>19.155499999999996</v>
      </c>
      <c r="J437" s="62">
        <f>SUM(H437:I437)</f>
        <v>19.155499999999996</v>
      </c>
    </row>
    <row r="438" spans="2:10" x14ac:dyDescent="0.2">
      <c r="B438" s="35" t="s">
        <v>467</v>
      </c>
      <c r="C438" s="72" t="s">
        <v>169</v>
      </c>
      <c r="D438" s="152" t="s">
        <v>464</v>
      </c>
      <c r="E438" s="171" t="s">
        <v>1154</v>
      </c>
      <c r="F438" s="37">
        <v>7</v>
      </c>
      <c r="G438" s="205" t="s">
        <v>170</v>
      </c>
      <c r="H438" s="37">
        <v>284.08999999999997</v>
      </c>
      <c r="I438" s="279">
        <v>75.05</v>
      </c>
      <c r="J438" s="62"/>
    </row>
    <row r="439" spans="2:10" x14ac:dyDescent="0.2">
      <c r="B439" s="35"/>
      <c r="C439" s="75"/>
      <c r="D439" s="151"/>
      <c r="E439" s="171"/>
      <c r="F439" s="37"/>
      <c r="G439" s="205"/>
      <c r="H439" s="37">
        <f>SUM(F438*H438)</f>
        <v>1988.6299999999999</v>
      </c>
      <c r="I439" s="283">
        <f>SUM(F438*I438)</f>
        <v>525.35</v>
      </c>
      <c r="J439" s="62">
        <f>SUM(H439:I439)</f>
        <v>2513.98</v>
      </c>
    </row>
    <row r="440" spans="2:10" x14ac:dyDescent="0.2">
      <c r="B440" s="35">
        <v>141800</v>
      </c>
      <c r="C440" s="84" t="s">
        <v>168</v>
      </c>
      <c r="D440" s="152" t="s">
        <v>465</v>
      </c>
      <c r="E440" s="171" t="s">
        <v>469</v>
      </c>
      <c r="F440" s="37">
        <v>3.3</v>
      </c>
      <c r="G440" s="205" t="s">
        <v>138</v>
      </c>
      <c r="H440" s="37">
        <v>28.12</v>
      </c>
      <c r="I440" s="279">
        <v>23.77</v>
      </c>
      <c r="J440" s="62"/>
    </row>
    <row r="441" spans="2:10" x14ac:dyDescent="0.2">
      <c r="B441" s="35"/>
      <c r="C441" s="75"/>
      <c r="D441" s="151"/>
      <c r="E441" s="171"/>
      <c r="F441" s="37"/>
      <c r="G441" s="205"/>
      <c r="H441" s="37">
        <f>SUM(F440*H440)</f>
        <v>92.795999999999992</v>
      </c>
      <c r="I441" s="283">
        <f>SUM(F440*I440)</f>
        <v>78.440999999999988</v>
      </c>
      <c r="J441" s="62">
        <f>SUM(H441:I441)</f>
        <v>171.23699999999997</v>
      </c>
    </row>
    <row r="442" spans="2:10" x14ac:dyDescent="0.2">
      <c r="B442" s="35">
        <v>141801</v>
      </c>
      <c r="C442" s="84" t="s">
        <v>168</v>
      </c>
      <c r="D442" s="152" t="s">
        <v>466</v>
      </c>
      <c r="E442" s="171" t="s">
        <v>470</v>
      </c>
      <c r="F442" s="37">
        <v>3.3</v>
      </c>
      <c r="G442" s="205" t="s">
        <v>138</v>
      </c>
      <c r="H442" s="37">
        <v>30.62</v>
      </c>
      <c r="I442" s="279">
        <v>14.22</v>
      </c>
      <c r="J442" s="62"/>
    </row>
    <row r="443" spans="2:10" x14ac:dyDescent="0.2">
      <c r="B443" s="35"/>
      <c r="C443" s="75"/>
      <c r="D443" s="151"/>
      <c r="E443" s="171"/>
      <c r="F443" s="37"/>
      <c r="G443" s="205"/>
      <c r="H443" s="37">
        <f>SUM(F442*H442)</f>
        <v>101.04599999999999</v>
      </c>
      <c r="I443" s="283">
        <f>SUM(F442*I442)</f>
        <v>46.926000000000002</v>
      </c>
      <c r="J443" s="62">
        <f>SUM(H443:I443)+0.01</f>
        <v>147.98199999999997</v>
      </c>
    </row>
    <row r="444" spans="2:10" x14ac:dyDescent="0.2">
      <c r="B444" s="35"/>
      <c r="C444" s="75"/>
      <c r="D444" s="151"/>
      <c r="E444" s="177" t="s">
        <v>472</v>
      </c>
      <c r="F444" s="37"/>
      <c r="G444" s="205"/>
      <c r="H444" s="38">
        <f>SUM(H437+H439+H441+H443)+0.01</f>
        <v>2182.482</v>
      </c>
      <c r="I444" s="292">
        <f>SUM(I437+I439+I441+I443)+0.01</f>
        <v>669.88250000000005</v>
      </c>
      <c r="J444" s="66">
        <f>SUM(H444:I444)</f>
        <v>2852.3645000000001</v>
      </c>
    </row>
    <row r="445" spans="2:10" x14ac:dyDescent="0.2">
      <c r="B445" s="35"/>
      <c r="C445" s="75"/>
      <c r="D445" s="151"/>
      <c r="E445" s="171"/>
      <c r="F445" s="37"/>
      <c r="G445" s="205"/>
      <c r="H445" s="37"/>
      <c r="I445" s="279"/>
      <c r="J445" s="62"/>
    </row>
    <row r="446" spans="2:10" x14ac:dyDescent="0.2">
      <c r="B446" s="91"/>
      <c r="C446" s="81"/>
      <c r="D446" s="149"/>
      <c r="E446" s="170" t="s">
        <v>459</v>
      </c>
      <c r="F446" s="195"/>
      <c r="G446" s="204"/>
      <c r="H446" s="233">
        <f>SUM(H433+H444)</f>
        <v>2937.5219999999999</v>
      </c>
      <c r="I446" s="284">
        <f>SUM(I433+I444)</f>
        <v>1153.7425000000001</v>
      </c>
      <c r="J446" s="256">
        <f>SUM(J433+J444)</f>
        <v>4091.2645000000002</v>
      </c>
    </row>
    <row r="447" spans="2:10" x14ac:dyDescent="0.2">
      <c r="B447" s="35"/>
      <c r="C447" s="75"/>
      <c r="D447" s="151"/>
      <c r="E447" s="180"/>
      <c r="F447" s="199"/>
      <c r="G447" s="209"/>
      <c r="H447" s="234"/>
      <c r="I447" s="286"/>
      <c r="J447" s="257"/>
    </row>
    <row r="448" spans="2:10" x14ac:dyDescent="0.2">
      <c r="B448" s="91"/>
      <c r="C448" s="81"/>
      <c r="D448" s="149">
        <f>D429+1</f>
        <v>409</v>
      </c>
      <c r="E448" s="170" t="s">
        <v>1091</v>
      </c>
      <c r="F448" s="195"/>
      <c r="G448" s="204"/>
      <c r="H448" s="229"/>
      <c r="I448" s="276"/>
      <c r="J448" s="251"/>
    </row>
    <row r="449" spans="2:10" ht="28.5" x14ac:dyDescent="0.2">
      <c r="B449" s="35"/>
      <c r="C449" s="75"/>
      <c r="D449" s="150">
        <f>D448*100+1</f>
        <v>40901</v>
      </c>
      <c r="E449" s="174" t="s">
        <v>1155</v>
      </c>
      <c r="F449" s="199"/>
      <c r="G449" s="209"/>
      <c r="H449" s="240"/>
      <c r="I449" s="293"/>
      <c r="J449" s="262"/>
    </row>
    <row r="450" spans="2:10" ht="25.5" x14ac:dyDescent="0.2">
      <c r="B450" s="35">
        <v>86932</v>
      </c>
      <c r="C450" s="72" t="s">
        <v>167</v>
      </c>
      <c r="D450" s="152" t="s">
        <v>489</v>
      </c>
      <c r="E450" s="172" t="s">
        <v>1158</v>
      </c>
      <c r="F450" s="37">
        <v>5</v>
      </c>
      <c r="G450" s="205" t="s">
        <v>170</v>
      </c>
      <c r="H450" s="37">
        <v>523.46</v>
      </c>
      <c r="I450" s="279">
        <v>27.64</v>
      </c>
      <c r="J450" s="62"/>
    </row>
    <row r="451" spans="2:10" x14ac:dyDescent="0.2">
      <c r="B451" s="35"/>
      <c r="C451" s="75"/>
      <c r="D451" s="150"/>
      <c r="E451" s="171"/>
      <c r="F451" s="37"/>
      <c r="G451" s="205"/>
      <c r="H451" s="37">
        <f>SUM(F450*H450)</f>
        <v>2617.3000000000002</v>
      </c>
      <c r="I451" s="283">
        <f>SUM(F450*I450)</f>
        <v>138.19999999999999</v>
      </c>
      <c r="J451" s="62">
        <f>SUM(H451:I451)</f>
        <v>2755.5</v>
      </c>
    </row>
    <row r="452" spans="2:10" x14ac:dyDescent="0.2">
      <c r="B452" s="35"/>
      <c r="C452" s="75"/>
      <c r="D452" s="150"/>
      <c r="E452" s="174"/>
      <c r="F452" s="199"/>
      <c r="G452" s="209"/>
      <c r="H452" s="240"/>
      <c r="I452" s="293"/>
      <c r="J452" s="262"/>
    </row>
    <row r="453" spans="2:10" ht="30" customHeight="1" x14ac:dyDescent="0.2">
      <c r="B453" s="35"/>
      <c r="C453" s="75"/>
      <c r="D453" s="150" t="s">
        <v>473</v>
      </c>
      <c r="E453" s="174" t="s">
        <v>1156</v>
      </c>
      <c r="F453" s="199"/>
      <c r="G453" s="209"/>
      <c r="H453" s="240"/>
      <c r="I453" s="293"/>
      <c r="J453" s="262"/>
    </row>
    <row r="454" spans="2:10" ht="38.25" x14ac:dyDescent="0.2">
      <c r="B454" s="35" t="s">
        <v>1157</v>
      </c>
      <c r="C454" s="72" t="s">
        <v>169</v>
      </c>
      <c r="D454" s="152" t="s">
        <v>490</v>
      </c>
      <c r="E454" s="172" t="s">
        <v>1159</v>
      </c>
      <c r="F454" s="37">
        <v>2</v>
      </c>
      <c r="G454" s="205" t="s">
        <v>170</v>
      </c>
      <c r="H454" s="409">
        <v>528.35</v>
      </c>
      <c r="I454" s="410">
        <v>28.38</v>
      </c>
      <c r="J454" s="262"/>
    </row>
    <row r="455" spans="2:10" x14ac:dyDescent="0.2">
      <c r="B455" s="35"/>
      <c r="C455" s="75"/>
      <c r="D455" s="150"/>
      <c r="E455" s="174"/>
      <c r="F455" s="199"/>
      <c r="G455" s="209"/>
      <c r="H455" s="37">
        <f>SUM(F454*H454)</f>
        <v>1056.7</v>
      </c>
      <c r="I455" s="283">
        <f>SUM(F454*I454)</f>
        <v>56.76</v>
      </c>
      <c r="J455" s="62">
        <f>SUM(H455:I455)</f>
        <v>1113.46</v>
      </c>
    </row>
    <row r="456" spans="2:10" x14ac:dyDescent="0.2">
      <c r="B456" s="35"/>
      <c r="C456" s="75"/>
      <c r="D456" s="150"/>
      <c r="E456" s="174"/>
      <c r="F456" s="199"/>
      <c r="G456" s="209"/>
      <c r="H456" s="240"/>
      <c r="I456" s="293"/>
      <c r="J456" s="262"/>
    </row>
    <row r="457" spans="2:10" x14ac:dyDescent="0.2">
      <c r="B457" s="35"/>
      <c r="C457" s="75"/>
      <c r="D457" s="150" t="s">
        <v>474</v>
      </c>
      <c r="E457" s="174" t="s">
        <v>14</v>
      </c>
      <c r="F457" s="199"/>
      <c r="G457" s="209"/>
      <c r="H457" s="240"/>
      <c r="I457" s="293"/>
      <c r="J457" s="262"/>
    </row>
    <row r="458" spans="2:10" x14ac:dyDescent="0.2">
      <c r="B458" s="35">
        <v>152001</v>
      </c>
      <c r="C458" s="84" t="s">
        <v>168</v>
      </c>
      <c r="D458" s="152" t="s">
        <v>491</v>
      </c>
      <c r="E458" s="171" t="s">
        <v>505</v>
      </c>
      <c r="F458" s="37">
        <v>7</v>
      </c>
      <c r="G458" s="205" t="s">
        <v>170</v>
      </c>
      <c r="H458" s="37">
        <v>23.87</v>
      </c>
      <c r="I458" s="279">
        <v>5.44</v>
      </c>
      <c r="J458" s="62"/>
    </row>
    <row r="459" spans="2:10" x14ac:dyDescent="0.2">
      <c r="B459" s="35"/>
      <c r="C459" s="75"/>
      <c r="D459" s="150"/>
      <c r="E459" s="171"/>
      <c r="F459" s="37"/>
      <c r="G459" s="205"/>
      <c r="H459" s="37">
        <f>SUM(F458*H458)</f>
        <v>167.09</v>
      </c>
      <c r="I459" s="283">
        <f>SUM(F458*I458)</f>
        <v>38.080000000000005</v>
      </c>
      <c r="J459" s="62">
        <f>SUM(H459:I459)</f>
        <v>205.17000000000002</v>
      </c>
    </row>
    <row r="460" spans="2:10" x14ac:dyDescent="0.2">
      <c r="B460" s="35"/>
      <c r="C460" s="75"/>
      <c r="D460" s="150"/>
      <c r="E460" s="174"/>
      <c r="F460" s="199"/>
      <c r="G460" s="209"/>
      <c r="H460" s="240"/>
      <c r="I460" s="293"/>
      <c r="J460" s="262"/>
    </row>
    <row r="461" spans="2:10" ht="28.5" x14ac:dyDescent="0.2">
      <c r="B461" s="35"/>
      <c r="C461" s="75"/>
      <c r="D461" s="150" t="s">
        <v>476</v>
      </c>
      <c r="E461" s="174" t="s">
        <v>15</v>
      </c>
      <c r="F461" s="199"/>
      <c r="G461" s="209"/>
      <c r="H461" s="240"/>
      <c r="I461" s="293"/>
      <c r="J461" s="262"/>
    </row>
    <row r="462" spans="2:10" ht="25.5" x14ac:dyDescent="0.2">
      <c r="B462" s="35" t="s">
        <v>507</v>
      </c>
      <c r="C462" s="72" t="s">
        <v>167</v>
      </c>
      <c r="D462" s="152" t="s">
        <v>492</v>
      </c>
      <c r="E462" s="172" t="s">
        <v>506</v>
      </c>
      <c r="F462" s="37">
        <v>1</v>
      </c>
      <c r="G462" s="205" t="s">
        <v>170</v>
      </c>
      <c r="H462" s="37">
        <v>539.13</v>
      </c>
      <c r="I462" s="279">
        <v>116.87</v>
      </c>
      <c r="J462" s="62"/>
    </row>
    <row r="463" spans="2:10" x14ac:dyDescent="0.2">
      <c r="B463" s="35"/>
      <c r="C463" s="75"/>
      <c r="D463" s="150"/>
      <c r="E463" s="171"/>
      <c r="F463" s="37"/>
      <c r="G463" s="205"/>
      <c r="H463" s="37">
        <f>SUM(F462*H462)</f>
        <v>539.13</v>
      </c>
      <c r="I463" s="283">
        <f>SUM(F462*I462)</f>
        <v>116.87</v>
      </c>
      <c r="J463" s="62">
        <f>SUM(H463:I463)</f>
        <v>656</v>
      </c>
    </row>
    <row r="464" spans="2:10" x14ac:dyDescent="0.2">
      <c r="B464" s="35"/>
      <c r="C464" s="75"/>
      <c r="D464" s="150"/>
      <c r="E464" s="174"/>
      <c r="F464" s="199"/>
      <c r="G464" s="209"/>
      <c r="H464" s="240"/>
      <c r="I464" s="293"/>
      <c r="J464" s="262"/>
    </row>
    <row r="465" spans="2:10" ht="28.5" x14ac:dyDescent="0.2">
      <c r="B465" s="35"/>
      <c r="C465" s="75"/>
      <c r="D465" s="150" t="s">
        <v>477</v>
      </c>
      <c r="E465" s="174" t="s">
        <v>16</v>
      </c>
      <c r="F465" s="199"/>
      <c r="G465" s="209"/>
      <c r="H465" s="240"/>
      <c r="I465" s="293"/>
      <c r="J465" s="262"/>
    </row>
    <row r="466" spans="2:10" ht="25.5" x14ac:dyDescent="0.2">
      <c r="B466" s="35" t="s">
        <v>509</v>
      </c>
      <c r="C466" s="72" t="s">
        <v>169</v>
      </c>
      <c r="D466" s="152" t="s">
        <v>493</v>
      </c>
      <c r="E466" s="172" t="s">
        <v>508</v>
      </c>
      <c r="F466" s="37">
        <v>6</v>
      </c>
      <c r="G466" s="205" t="s">
        <v>170</v>
      </c>
      <c r="H466" s="37">
        <v>254.7</v>
      </c>
      <c r="I466" s="279">
        <v>22.02</v>
      </c>
      <c r="J466" s="62"/>
    </row>
    <row r="467" spans="2:10" x14ac:dyDescent="0.2">
      <c r="B467" s="35"/>
      <c r="C467" s="75"/>
      <c r="D467" s="150"/>
      <c r="E467" s="171"/>
      <c r="F467" s="37"/>
      <c r="G467" s="205"/>
      <c r="H467" s="37">
        <f>SUM(F466*H466)</f>
        <v>1528.1999999999998</v>
      </c>
      <c r="I467" s="283">
        <f>SUM(F466*I466)</f>
        <v>132.12</v>
      </c>
      <c r="J467" s="62">
        <f>SUM(H467:I467)</f>
        <v>1660.3199999999997</v>
      </c>
    </row>
    <row r="468" spans="2:10" x14ac:dyDescent="0.2">
      <c r="B468" s="35"/>
      <c r="C468" s="75"/>
      <c r="D468" s="150"/>
      <c r="E468" s="174"/>
      <c r="F468" s="199"/>
      <c r="G468" s="209"/>
      <c r="H468" s="240"/>
      <c r="I468" s="293"/>
      <c r="J468" s="262"/>
    </row>
    <row r="469" spans="2:10" ht="28.5" x14ac:dyDescent="0.2">
      <c r="B469" s="35"/>
      <c r="C469" s="75"/>
      <c r="D469" s="150" t="s">
        <v>478</v>
      </c>
      <c r="E469" s="174" t="s">
        <v>17</v>
      </c>
      <c r="F469" s="199"/>
      <c r="G469" s="209"/>
      <c r="H469" s="240"/>
      <c r="I469" s="293"/>
      <c r="J469" s="262"/>
    </row>
    <row r="470" spans="2:10" ht="25.5" x14ac:dyDescent="0.2">
      <c r="B470" s="35" t="s">
        <v>511</v>
      </c>
      <c r="C470" s="72" t="s">
        <v>169</v>
      </c>
      <c r="D470" s="152" t="s">
        <v>494</v>
      </c>
      <c r="E470" s="172" t="s">
        <v>510</v>
      </c>
      <c r="F470" s="37">
        <v>2</v>
      </c>
      <c r="G470" s="205" t="s">
        <v>170</v>
      </c>
      <c r="H470" s="37">
        <v>425.69</v>
      </c>
      <c r="I470" s="279">
        <v>22.02</v>
      </c>
      <c r="J470" s="62"/>
    </row>
    <row r="471" spans="2:10" x14ac:dyDescent="0.2">
      <c r="B471" s="35"/>
      <c r="C471" s="75"/>
      <c r="D471" s="150"/>
      <c r="E471" s="171"/>
      <c r="F471" s="37"/>
      <c r="G471" s="205"/>
      <c r="H471" s="37">
        <f>SUM(F470*H470)</f>
        <v>851.38</v>
      </c>
      <c r="I471" s="283">
        <f>SUM(F470*I470)</f>
        <v>44.04</v>
      </c>
      <c r="J471" s="62">
        <f>SUM(H471:I471)</f>
        <v>895.42</v>
      </c>
    </row>
    <row r="472" spans="2:10" x14ac:dyDescent="0.2">
      <c r="B472" s="35"/>
      <c r="C472" s="75"/>
      <c r="D472" s="150"/>
      <c r="E472" s="174"/>
      <c r="F472" s="199"/>
      <c r="G472" s="209"/>
      <c r="H472" s="240"/>
      <c r="I472" s="293"/>
      <c r="J472" s="262"/>
    </row>
    <row r="473" spans="2:10" ht="28.5" x14ac:dyDescent="0.2">
      <c r="B473" s="35"/>
      <c r="C473" s="75"/>
      <c r="D473" s="150" t="s">
        <v>479</v>
      </c>
      <c r="E473" s="174" t="s">
        <v>53</v>
      </c>
      <c r="F473" s="199"/>
      <c r="G473" s="209"/>
      <c r="H473" s="240"/>
      <c r="I473" s="293"/>
      <c r="J473" s="262"/>
    </row>
    <row r="474" spans="2:10" x14ac:dyDescent="0.2">
      <c r="B474" s="35" t="s">
        <v>513</v>
      </c>
      <c r="C474" s="72" t="s">
        <v>169</v>
      </c>
      <c r="D474" s="152" t="s">
        <v>495</v>
      </c>
      <c r="E474" s="172" t="s">
        <v>512</v>
      </c>
      <c r="F474" s="37">
        <v>2</v>
      </c>
      <c r="G474" s="205" t="s">
        <v>170</v>
      </c>
      <c r="H474" s="37">
        <v>1183.98</v>
      </c>
      <c r="I474" s="279">
        <v>254.62</v>
      </c>
      <c r="J474" s="62"/>
    </row>
    <row r="475" spans="2:10" x14ac:dyDescent="0.2">
      <c r="B475" s="35"/>
      <c r="C475" s="75"/>
      <c r="D475" s="150"/>
      <c r="E475" s="171"/>
      <c r="F475" s="37"/>
      <c r="G475" s="205"/>
      <c r="H475" s="37">
        <f>SUM(F474*H474)</f>
        <v>2367.96</v>
      </c>
      <c r="I475" s="283">
        <f>SUM(F474*I474)</f>
        <v>509.24</v>
      </c>
      <c r="J475" s="62">
        <f>SUM(H475:I475)</f>
        <v>2877.2</v>
      </c>
    </row>
    <row r="476" spans="2:10" x14ac:dyDescent="0.2">
      <c r="B476" s="35"/>
      <c r="C476" s="75"/>
      <c r="D476" s="150"/>
      <c r="E476" s="174"/>
      <c r="F476" s="199"/>
      <c r="G476" s="209"/>
      <c r="H476" s="240"/>
      <c r="I476" s="293"/>
      <c r="J476" s="262"/>
    </row>
    <row r="477" spans="2:10" ht="28.5" x14ac:dyDescent="0.2">
      <c r="B477" s="35"/>
      <c r="C477" s="75"/>
      <c r="D477" s="150" t="s">
        <v>480</v>
      </c>
      <c r="E477" s="174" t="s">
        <v>18</v>
      </c>
      <c r="F477" s="199"/>
      <c r="G477" s="209"/>
      <c r="H477" s="240"/>
      <c r="I477" s="293"/>
      <c r="J477" s="262"/>
    </row>
    <row r="478" spans="2:10" x14ac:dyDescent="0.2">
      <c r="B478" s="35" t="s">
        <v>515</v>
      </c>
      <c r="C478" s="72" t="s">
        <v>167</v>
      </c>
      <c r="D478" s="152" t="s">
        <v>496</v>
      </c>
      <c r="E478" s="172" t="s">
        <v>514</v>
      </c>
      <c r="F478" s="37">
        <v>3.78</v>
      </c>
      <c r="G478" s="205" t="s">
        <v>138</v>
      </c>
      <c r="H478" s="37">
        <v>387.82</v>
      </c>
      <c r="I478" s="279">
        <v>65.84</v>
      </c>
      <c r="J478" s="62"/>
    </row>
    <row r="479" spans="2:10" x14ac:dyDescent="0.2">
      <c r="B479" s="35"/>
      <c r="C479" s="75"/>
      <c r="D479" s="150"/>
      <c r="E479" s="171"/>
      <c r="F479" s="37"/>
      <c r="G479" s="205"/>
      <c r="H479" s="37">
        <f>SUM(F478*H478)</f>
        <v>1465.9595999999999</v>
      </c>
      <c r="I479" s="283">
        <f>SUM(F478*I478)</f>
        <v>248.87520000000001</v>
      </c>
      <c r="J479" s="62">
        <f>SUM(H479:I479)+0.01</f>
        <v>1714.8447999999999</v>
      </c>
    </row>
    <row r="480" spans="2:10" x14ac:dyDescent="0.2">
      <c r="B480" s="35"/>
      <c r="C480" s="75"/>
      <c r="D480" s="150"/>
      <c r="E480" s="174"/>
      <c r="F480" s="199"/>
      <c r="G480" s="209"/>
      <c r="H480" s="240"/>
      <c r="I480" s="293"/>
      <c r="J480" s="262"/>
    </row>
    <row r="481" spans="2:10" ht="28.5" x14ac:dyDescent="0.2">
      <c r="B481" s="35"/>
      <c r="C481" s="75"/>
      <c r="D481" s="150" t="s">
        <v>481</v>
      </c>
      <c r="E481" s="174" t="s">
        <v>19</v>
      </c>
      <c r="F481" s="199"/>
      <c r="G481" s="209"/>
      <c r="H481" s="240"/>
      <c r="I481" s="293"/>
      <c r="J481" s="262"/>
    </row>
    <row r="482" spans="2:10" ht="25.5" x14ac:dyDescent="0.2">
      <c r="B482" s="35">
        <v>100868</v>
      </c>
      <c r="C482" s="72" t="s">
        <v>167</v>
      </c>
      <c r="D482" s="152" t="s">
        <v>497</v>
      </c>
      <c r="E482" s="172" t="s">
        <v>516</v>
      </c>
      <c r="F482" s="37">
        <v>6</v>
      </c>
      <c r="G482" s="205" t="s">
        <v>170</v>
      </c>
      <c r="H482" s="37">
        <v>347.17</v>
      </c>
      <c r="I482" s="279">
        <v>24.83</v>
      </c>
      <c r="J482" s="62"/>
    </row>
    <row r="483" spans="2:10" x14ac:dyDescent="0.2">
      <c r="B483" s="35"/>
      <c r="C483" s="75"/>
      <c r="D483" s="150"/>
      <c r="E483" s="171"/>
      <c r="F483" s="37"/>
      <c r="G483" s="205"/>
      <c r="H483" s="37">
        <f>SUM(F482*H482)</f>
        <v>2083.02</v>
      </c>
      <c r="I483" s="283">
        <f>SUM(F482*I482)</f>
        <v>148.97999999999999</v>
      </c>
      <c r="J483" s="62">
        <f>SUM(H483:I483)</f>
        <v>2232</v>
      </c>
    </row>
    <row r="484" spans="2:10" x14ac:dyDescent="0.2">
      <c r="B484" s="35"/>
      <c r="C484" s="75"/>
      <c r="D484" s="150"/>
      <c r="E484" s="174"/>
      <c r="F484" s="199"/>
      <c r="G484" s="209"/>
      <c r="H484" s="240"/>
      <c r="I484" s="293"/>
      <c r="J484" s="262"/>
    </row>
    <row r="485" spans="2:10" ht="28.5" x14ac:dyDescent="0.2">
      <c r="B485" s="35"/>
      <c r="C485" s="72"/>
      <c r="D485" s="150" t="s">
        <v>482</v>
      </c>
      <c r="E485" s="174" t="s">
        <v>475</v>
      </c>
      <c r="F485" s="199"/>
      <c r="G485" s="209"/>
      <c r="H485" s="240"/>
      <c r="I485" s="293"/>
      <c r="J485" s="262"/>
    </row>
    <row r="486" spans="2:10" x14ac:dyDescent="0.2">
      <c r="B486" s="35" t="s">
        <v>518</v>
      </c>
      <c r="C486" s="72" t="s">
        <v>169</v>
      </c>
      <c r="D486" s="152" t="s">
        <v>498</v>
      </c>
      <c r="E486" s="171" t="s">
        <v>517</v>
      </c>
      <c r="F486" s="37">
        <v>6</v>
      </c>
      <c r="G486" s="205" t="s">
        <v>170</v>
      </c>
      <c r="H486" s="37">
        <v>195.16</v>
      </c>
      <c r="I486" s="279">
        <v>24.82</v>
      </c>
      <c r="J486" s="62"/>
    </row>
    <row r="487" spans="2:10" x14ac:dyDescent="0.2">
      <c r="B487" s="35"/>
      <c r="C487" s="75"/>
      <c r="D487" s="150"/>
      <c r="E487" s="171"/>
      <c r="F487" s="37"/>
      <c r="G487" s="205"/>
      <c r="H487" s="37">
        <f>SUM(F486*H486)</f>
        <v>1170.96</v>
      </c>
      <c r="I487" s="283">
        <f>SUM(F486*I486)</f>
        <v>148.92000000000002</v>
      </c>
      <c r="J487" s="62">
        <f>SUM(H487:I487)</f>
        <v>1319.88</v>
      </c>
    </row>
    <row r="488" spans="2:10" x14ac:dyDescent="0.2">
      <c r="B488" s="35"/>
      <c r="C488" s="75"/>
      <c r="D488" s="150"/>
      <c r="E488" s="174"/>
      <c r="F488" s="199"/>
      <c r="G488" s="209"/>
      <c r="H488" s="240"/>
      <c r="I488" s="293"/>
      <c r="J488" s="262"/>
    </row>
    <row r="489" spans="2:10" x14ac:dyDescent="0.2">
      <c r="B489" s="35"/>
      <c r="C489" s="75"/>
      <c r="D489" s="150" t="s">
        <v>483</v>
      </c>
      <c r="E489" s="174" t="s">
        <v>20</v>
      </c>
      <c r="F489" s="199"/>
      <c r="G489" s="209"/>
      <c r="H489" s="240"/>
      <c r="I489" s="293"/>
      <c r="J489" s="262"/>
    </row>
    <row r="490" spans="2:10" x14ac:dyDescent="0.2">
      <c r="B490" s="35" t="s">
        <v>824</v>
      </c>
      <c r="C490" s="72" t="s">
        <v>169</v>
      </c>
      <c r="D490" s="152" t="s">
        <v>499</v>
      </c>
      <c r="E490" s="185" t="s">
        <v>823</v>
      </c>
      <c r="F490" s="37">
        <v>2</v>
      </c>
      <c r="G490" s="205" t="s">
        <v>170</v>
      </c>
      <c r="H490" s="67">
        <v>509.68</v>
      </c>
      <c r="I490" s="294">
        <v>37.82</v>
      </c>
      <c r="J490" s="262"/>
    </row>
    <row r="491" spans="2:10" x14ac:dyDescent="0.2">
      <c r="B491" s="35"/>
      <c r="C491" s="75"/>
      <c r="D491" s="150"/>
      <c r="E491" s="174"/>
      <c r="F491" s="199"/>
      <c r="G491" s="209"/>
      <c r="H491" s="37">
        <f>SUM(F490*H490)</f>
        <v>1019.36</v>
      </c>
      <c r="I491" s="283">
        <f>SUM(F490*I490)</f>
        <v>75.64</v>
      </c>
      <c r="J491" s="62">
        <f>SUM(H491:I491)</f>
        <v>1095</v>
      </c>
    </row>
    <row r="492" spans="2:10" x14ac:dyDescent="0.2">
      <c r="B492" s="35"/>
      <c r="C492" s="75"/>
      <c r="D492" s="150"/>
      <c r="E492" s="174"/>
      <c r="F492" s="199"/>
      <c r="G492" s="209"/>
      <c r="H492" s="240"/>
      <c r="I492" s="293"/>
      <c r="J492" s="262"/>
    </row>
    <row r="493" spans="2:10" x14ac:dyDescent="0.2">
      <c r="B493" s="35"/>
      <c r="C493" s="75"/>
      <c r="D493" s="150" t="s">
        <v>484</v>
      </c>
      <c r="E493" s="174" t="s">
        <v>21</v>
      </c>
      <c r="F493" s="199"/>
      <c r="G493" s="209"/>
      <c r="H493" s="240"/>
      <c r="I493" s="293"/>
      <c r="J493" s="263"/>
    </row>
    <row r="494" spans="2:10" x14ac:dyDescent="0.2">
      <c r="B494" s="35" t="s">
        <v>520</v>
      </c>
      <c r="C494" s="72" t="s">
        <v>169</v>
      </c>
      <c r="D494" s="152" t="s">
        <v>500</v>
      </c>
      <c r="E494" s="171" t="s">
        <v>519</v>
      </c>
      <c r="F494" s="37">
        <v>4</v>
      </c>
      <c r="G494" s="205" t="s">
        <v>170</v>
      </c>
      <c r="H494" s="37">
        <v>267.39</v>
      </c>
      <c r="I494" s="279">
        <v>35.03</v>
      </c>
      <c r="J494" s="62"/>
    </row>
    <row r="495" spans="2:10" x14ac:dyDescent="0.2">
      <c r="B495" s="35"/>
      <c r="C495" s="75"/>
      <c r="D495" s="150"/>
      <c r="E495" s="171"/>
      <c r="F495" s="37"/>
      <c r="G495" s="205"/>
      <c r="H495" s="37">
        <f>SUM(F494*H494)</f>
        <v>1069.56</v>
      </c>
      <c r="I495" s="283">
        <f>SUM(F494*I494)</f>
        <v>140.12</v>
      </c>
      <c r="J495" s="62">
        <f>SUM(H495:I495)</f>
        <v>1209.6799999999998</v>
      </c>
    </row>
    <row r="496" spans="2:10" x14ac:dyDescent="0.2">
      <c r="B496" s="35"/>
      <c r="C496" s="75"/>
      <c r="D496" s="150"/>
      <c r="E496" s="174"/>
      <c r="F496" s="199"/>
      <c r="G496" s="209"/>
      <c r="H496" s="240"/>
      <c r="I496" s="293"/>
      <c r="J496" s="263"/>
    </row>
    <row r="497" spans="2:10" x14ac:dyDescent="0.2">
      <c r="B497" s="35"/>
      <c r="C497" s="75"/>
      <c r="D497" s="150" t="s">
        <v>485</v>
      </c>
      <c r="E497" s="174" t="s">
        <v>54</v>
      </c>
      <c r="F497" s="199"/>
      <c r="G497" s="209"/>
      <c r="H497" s="240"/>
      <c r="I497" s="293"/>
      <c r="J497" s="263"/>
    </row>
    <row r="498" spans="2:10" x14ac:dyDescent="0.2">
      <c r="B498" s="35" t="s">
        <v>521</v>
      </c>
      <c r="C498" s="72" t="s">
        <v>169</v>
      </c>
      <c r="D498" s="152" t="s">
        <v>501</v>
      </c>
      <c r="E498" s="172" t="s">
        <v>522</v>
      </c>
      <c r="F498" s="37">
        <v>2</v>
      </c>
      <c r="G498" s="205" t="s">
        <v>170</v>
      </c>
      <c r="H498" s="37">
        <v>61.58</v>
      </c>
      <c r="I498" s="279">
        <v>10.64</v>
      </c>
      <c r="J498" s="62"/>
    </row>
    <row r="499" spans="2:10" x14ac:dyDescent="0.2">
      <c r="B499" s="35"/>
      <c r="C499" s="75"/>
      <c r="D499" s="150"/>
      <c r="E499" s="171"/>
      <c r="F499" s="37"/>
      <c r="G499" s="205"/>
      <c r="H499" s="37">
        <f>SUM(F498*H498)</f>
        <v>123.16</v>
      </c>
      <c r="I499" s="283">
        <f>SUM(F498*I498)</f>
        <v>21.28</v>
      </c>
      <c r="J499" s="62">
        <f>SUM(H499:I499)</f>
        <v>144.44</v>
      </c>
    </row>
    <row r="500" spans="2:10" x14ac:dyDescent="0.2">
      <c r="B500" s="35"/>
      <c r="C500" s="75"/>
      <c r="D500" s="150"/>
      <c r="E500" s="174"/>
      <c r="F500" s="199"/>
      <c r="G500" s="209"/>
      <c r="H500" s="240"/>
      <c r="I500" s="293"/>
      <c r="J500" s="263"/>
    </row>
    <row r="501" spans="2:10" x14ac:dyDescent="0.2">
      <c r="B501" s="35"/>
      <c r="C501" s="75"/>
      <c r="D501" s="150" t="s">
        <v>486</v>
      </c>
      <c r="E501" s="174" t="s">
        <v>55</v>
      </c>
      <c r="F501" s="199"/>
      <c r="G501" s="209"/>
      <c r="H501" s="240"/>
      <c r="I501" s="293"/>
      <c r="J501" s="263"/>
    </row>
    <row r="502" spans="2:10" x14ac:dyDescent="0.2">
      <c r="B502" s="35" t="s">
        <v>524</v>
      </c>
      <c r="C502" s="72" t="s">
        <v>169</v>
      </c>
      <c r="D502" s="152" t="s">
        <v>502</v>
      </c>
      <c r="E502" s="171" t="s">
        <v>523</v>
      </c>
      <c r="F502" s="37">
        <v>2</v>
      </c>
      <c r="G502" s="205" t="s">
        <v>170</v>
      </c>
      <c r="H502" s="37">
        <v>1638.31</v>
      </c>
      <c r="I502" s="279">
        <v>18.78</v>
      </c>
      <c r="J502" s="62"/>
    </row>
    <row r="503" spans="2:10" x14ac:dyDescent="0.2">
      <c r="B503" s="35"/>
      <c r="C503" s="75"/>
      <c r="D503" s="150"/>
      <c r="E503" s="171"/>
      <c r="F503" s="37"/>
      <c r="G503" s="205"/>
      <c r="H503" s="37">
        <f>SUM(F502*H502)</f>
        <v>3276.62</v>
      </c>
      <c r="I503" s="283">
        <f>SUM(F502*I502)</f>
        <v>37.56</v>
      </c>
      <c r="J503" s="62">
        <f>SUM(H503:I503)</f>
        <v>3314.18</v>
      </c>
    </row>
    <row r="504" spans="2:10" x14ac:dyDescent="0.2">
      <c r="B504" s="35"/>
      <c r="C504" s="75"/>
      <c r="D504" s="150"/>
      <c r="E504" s="174"/>
      <c r="F504" s="199"/>
      <c r="G504" s="209"/>
      <c r="H504" s="240"/>
      <c r="I504" s="293"/>
      <c r="J504" s="263"/>
    </row>
    <row r="505" spans="2:10" x14ac:dyDescent="0.2">
      <c r="B505" s="35"/>
      <c r="C505" s="75"/>
      <c r="D505" s="150" t="s">
        <v>487</v>
      </c>
      <c r="E505" s="174" t="s">
        <v>22</v>
      </c>
      <c r="F505" s="199"/>
      <c r="G505" s="209"/>
      <c r="H505" s="240"/>
      <c r="I505" s="293"/>
      <c r="J505" s="262"/>
    </row>
    <row r="506" spans="2:10" x14ac:dyDescent="0.2">
      <c r="B506" s="35" t="s">
        <v>526</v>
      </c>
      <c r="C506" s="72" t="s">
        <v>169</v>
      </c>
      <c r="D506" s="152" t="s">
        <v>503</v>
      </c>
      <c r="E506" s="172" t="s">
        <v>525</v>
      </c>
      <c r="F506" s="37">
        <v>6</v>
      </c>
      <c r="G506" s="205" t="s">
        <v>170</v>
      </c>
      <c r="H506" s="37">
        <v>159.62</v>
      </c>
      <c r="I506" s="279">
        <v>18.88</v>
      </c>
      <c r="J506" s="62"/>
    </row>
    <row r="507" spans="2:10" x14ac:dyDescent="0.2">
      <c r="B507" s="35"/>
      <c r="C507" s="75"/>
      <c r="D507" s="150"/>
      <c r="E507" s="171"/>
      <c r="F507" s="37"/>
      <c r="G507" s="205"/>
      <c r="H507" s="37">
        <f>SUM(F506*H506)</f>
        <v>957.72</v>
      </c>
      <c r="I507" s="283">
        <f>SUM(F506*I506)</f>
        <v>113.28</v>
      </c>
      <c r="J507" s="62">
        <f>SUM(H507:I507)</f>
        <v>1071</v>
      </c>
    </row>
    <row r="508" spans="2:10" x14ac:dyDescent="0.2">
      <c r="B508" s="35"/>
      <c r="C508" s="75"/>
      <c r="D508" s="49"/>
      <c r="E508" s="174"/>
      <c r="F508" s="199"/>
      <c r="G508" s="209"/>
      <c r="H508" s="240"/>
      <c r="I508" s="293"/>
      <c r="J508" s="262"/>
    </row>
    <row r="509" spans="2:10" x14ac:dyDescent="0.2">
      <c r="B509" s="35"/>
      <c r="C509" s="75"/>
      <c r="D509" s="150" t="s">
        <v>488</v>
      </c>
      <c r="E509" s="174" t="s">
        <v>23</v>
      </c>
      <c r="F509" s="199"/>
      <c r="G509" s="209"/>
      <c r="H509" s="240"/>
      <c r="I509" s="293"/>
      <c r="J509" s="262"/>
    </row>
    <row r="510" spans="2:10" x14ac:dyDescent="0.2">
      <c r="B510" s="35" t="s">
        <v>528</v>
      </c>
      <c r="C510" s="72" t="s">
        <v>169</v>
      </c>
      <c r="D510" s="152" t="s">
        <v>504</v>
      </c>
      <c r="E510" s="171" t="s">
        <v>527</v>
      </c>
      <c r="F510" s="37">
        <v>2</v>
      </c>
      <c r="G510" s="205" t="s">
        <v>170</v>
      </c>
      <c r="H510" s="37">
        <v>271.23</v>
      </c>
      <c r="I510" s="279">
        <v>18.88</v>
      </c>
      <c r="J510" s="62"/>
    </row>
    <row r="511" spans="2:10" x14ac:dyDescent="0.2">
      <c r="B511" s="35"/>
      <c r="C511" s="75"/>
      <c r="D511" s="150"/>
      <c r="E511" s="171"/>
      <c r="F511" s="37"/>
      <c r="G511" s="205"/>
      <c r="H511" s="37">
        <f>SUM(F510*H510)</f>
        <v>542.46</v>
      </c>
      <c r="I511" s="283">
        <f>SUM(F510*I510)</f>
        <v>37.76</v>
      </c>
      <c r="J511" s="62">
        <f>SUM(H511:I511)</f>
        <v>580.22</v>
      </c>
    </row>
    <row r="512" spans="2:10" x14ac:dyDescent="0.2">
      <c r="B512" s="35"/>
      <c r="C512" s="75"/>
      <c r="D512" s="49"/>
      <c r="E512" s="186"/>
      <c r="F512" s="42"/>
      <c r="G512" s="211"/>
      <c r="H512" s="240"/>
      <c r="I512" s="293"/>
      <c r="J512" s="262"/>
    </row>
    <row r="513" spans="2:10" x14ac:dyDescent="0.2">
      <c r="B513" s="91"/>
      <c r="C513" s="81"/>
      <c r="D513" s="149"/>
      <c r="E513" s="170" t="s">
        <v>1092</v>
      </c>
      <c r="F513" s="195"/>
      <c r="G513" s="204"/>
      <c r="H513" s="233">
        <f>SUM(H451+H455+H459+H463+H467+H471+H475+H479+H483+H487+H491+H495++H499+H503+H507+H511)</f>
        <v>20836.579600000001</v>
      </c>
      <c r="I513" s="284">
        <f>SUM(I451+I455+I459+I463+I467+I471+I475+I479+I483+I487+I491+I495++I499+I503+I507+I511)</f>
        <v>2007.7252000000001</v>
      </c>
      <c r="J513" s="256">
        <f>SUM(H513:I513)+0.01</f>
        <v>22844.3148</v>
      </c>
    </row>
    <row r="514" spans="2:10" x14ac:dyDescent="0.2">
      <c r="B514" s="35"/>
      <c r="C514" s="75"/>
      <c r="D514" s="151"/>
      <c r="E514" s="180"/>
      <c r="F514" s="199"/>
      <c r="G514" s="209"/>
      <c r="H514" s="37"/>
      <c r="I514" s="279"/>
      <c r="J514" s="62"/>
    </row>
    <row r="515" spans="2:10" x14ac:dyDescent="0.2">
      <c r="B515" s="91"/>
      <c r="C515" s="81"/>
      <c r="D515" s="149">
        <f>D448+1</f>
        <v>410</v>
      </c>
      <c r="E515" s="170" t="s">
        <v>59</v>
      </c>
      <c r="F515" s="200"/>
      <c r="G515" s="213"/>
      <c r="H515" s="241"/>
      <c r="I515" s="295"/>
      <c r="J515" s="264"/>
    </row>
    <row r="516" spans="2:10" x14ac:dyDescent="0.2">
      <c r="B516" s="35"/>
      <c r="C516" s="75"/>
      <c r="D516" s="150">
        <f>D515*100+1</f>
        <v>41001</v>
      </c>
      <c r="E516" s="174" t="s">
        <v>24</v>
      </c>
      <c r="F516" s="199"/>
      <c r="G516" s="209"/>
      <c r="H516" s="238"/>
      <c r="I516" s="290"/>
      <c r="J516" s="265"/>
    </row>
    <row r="517" spans="2:10" x14ac:dyDescent="0.2">
      <c r="B517" s="35" t="s">
        <v>531</v>
      </c>
      <c r="C517" s="72" t="s">
        <v>169</v>
      </c>
      <c r="D517" s="152" t="s">
        <v>537</v>
      </c>
      <c r="E517" s="171" t="s">
        <v>530</v>
      </c>
      <c r="F517" s="37">
        <v>6</v>
      </c>
      <c r="G517" s="205" t="s">
        <v>170</v>
      </c>
      <c r="H517" s="37">
        <v>52.21</v>
      </c>
      <c r="I517" s="279">
        <v>9.4</v>
      </c>
      <c r="J517" s="62"/>
    </row>
    <row r="518" spans="2:10" x14ac:dyDescent="0.2">
      <c r="B518" s="35"/>
      <c r="C518" s="75"/>
      <c r="D518" s="150"/>
      <c r="E518" s="171"/>
      <c r="F518" s="37"/>
      <c r="G518" s="205"/>
      <c r="H518" s="37">
        <f>SUM(F517*H517)</f>
        <v>313.26</v>
      </c>
      <c r="I518" s="283">
        <f>SUM(F517*I517)</f>
        <v>56.400000000000006</v>
      </c>
      <c r="J518" s="62">
        <f>SUM(H518:I518)</f>
        <v>369.65999999999997</v>
      </c>
    </row>
    <row r="519" spans="2:10" x14ac:dyDescent="0.2">
      <c r="B519" s="35"/>
      <c r="C519" s="75"/>
      <c r="D519" s="150"/>
      <c r="E519" s="174"/>
      <c r="F519" s="199"/>
      <c r="G519" s="209"/>
      <c r="H519" s="238"/>
      <c r="I519" s="290"/>
      <c r="J519" s="265"/>
    </row>
    <row r="520" spans="2:10" x14ac:dyDescent="0.2">
      <c r="B520" s="35"/>
      <c r="C520" s="75"/>
      <c r="D520" s="150">
        <f>D516+1</f>
        <v>41002</v>
      </c>
      <c r="E520" s="174" t="s">
        <v>25</v>
      </c>
      <c r="F520" s="199"/>
      <c r="G520" s="209"/>
      <c r="H520" s="238"/>
      <c r="I520" s="290"/>
      <c r="J520" s="265"/>
    </row>
    <row r="521" spans="2:10" x14ac:dyDescent="0.2">
      <c r="B521" s="35" t="s">
        <v>533</v>
      </c>
      <c r="C521" s="72" t="s">
        <v>169</v>
      </c>
      <c r="D521" s="152" t="s">
        <v>538</v>
      </c>
      <c r="E521" s="171" t="s">
        <v>532</v>
      </c>
      <c r="F521" s="37">
        <v>8</v>
      </c>
      <c r="G521" s="205" t="s">
        <v>170</v>
      </c>
      <c r="H521" s="37">
        <v>60.55</v>
      </c>
      <c r="I521" s="279">
        <v>9.4</v>
      </c>
      <c r="J521" s="62"/>
    </row>
    <row r="522" spans="2:10" x14ac:dyDescent="0.2">
      <c r="B522" s="35"/>
      <c r="C522" s="75"/>
      <c r="D522" s="150"/>
      <c r="E522" s="171"/>
      <c r="F522" s="37"/>
      <c r="G522" s="205"/>
      <c r="H522" s="37">
        <f>SUM(F521*H521)</f>
        <v>484.4</v>
      </c>
      <c r="I522" s="283">
        <f>SUM(F521*I521)</f>
        <v>75.2</v>
      </c>
      <c r="J522" s="62">
        <f>SUM(H522:I522)</f>
        <v>559.6</v>
      </c>
    </row>
    <row r="523" spans="2:10" x14ac:dyDescent="0.2">
      <c r="B523" s="35"/>
      <c r="C523" s="75"/>
      <c r="D523" s="150"/>
      <c r="E523" s="174"/>
      <c r="F523" s="199"/>
      <c r="G523" s="209"/>
      <c r="H523" s="238"/>
      <c r="I523" s="290"/>
      <c r="J523" s="265"/>
    </row>
    <row r="524" spans="2:10" x14ac:dyDescent="0.2">
      <c r="B524" s="35"/>
      <c r="C524" s="75"/>
      <c r="D524" s="150">
        <f>D520+1</f>
        <v>41003</v>
      </c>
      <c r="E524" s="174" t="s">
        <v>26</v>
      </c>
      <c r="F524" s="199"/>
      <c r="G524" s="209"/>
      <c r="H524" s="238"/>
      <c r="I524" s="290"/>
      <c r="J524" s="265"/>
    </row>
    <row r="525" spans="2:10" x14ac:dyDescent="0.2">
      <c r="B525" s="35" t="s">
        <v>535</v>
      </c>
      <c r="C525" s="72" t="s">
        <v>169</v>
      </c>
      <c r="D525" s="152" t="s">
        <v>539</v>
      </c>
      <c r="E525" s="171" t="s">
        <v>534</v>
      </c>
      <c r="F525" s="37">
        <v>6</v>
      </c>
      <c r="G525" s="205" t="s">
        <v>170</v>
      </c>
      <c r="H525" s="37">
        <v>45.64</v>
      </c>
      <c r="I525" s="279">
        <v>9.4</v>
      </c>
      <c r="J525" s="62"/>
    </row>
    <row r="526" spans="2:10" x14ac:dyDescent="0.2">
      <c r="B526" s="35"/>
      <c r="C526" s="75"/>
      <c r="D526" s="150"/>
      <c r="E526" s="171"/>
      <c r="F526" s="37"/>
      <c r="G526" s="205"/>
      <c r="H526" s="37">
        <f>SUM(F525*H525)</f>
        <v>273.84000000000003</v>
      </c>
      <c r="I526" s="283">
        <f>SUM(F525*I525)</f>
        <v>56.400000000000006</v>
      </c>
      <c r="J526" s="62">
        <f>SUM(H526:I526)</f>
        <v>330.24</v>
      </c>
    </row>
    <row r="527" spans="2:10" x14ac:dyDescent="0.2">
      <c r="B527" s="35"/>
      <c r="C527" s="75"/>
      <c r="D527" s="150"/>
      <c r="E527" s="174"/>
      <c r="F527" s="199"/>
      <c r="G527" s="209"/>
      <c r="H527" s="238"/>
      <c r="I527" s="290"/>
      <c r="J527" s="265"/>
    </row>
    <row r="528" spans="2:10" x14ac:dyDescent="0.2">
      <c r="B528" s="35"/>
      <c r="C528" s="75"/>
      <c r="D528" s="150">
        <f t="shared" ref="D528" si="1">D524+1</f>
        <v>41004</v>
      </c>
      <c r="E528" s="174" t="s">
        <v>27</v>
      </c>
      <c r="F528" s="199"/>
      <c r="G528" s="209"/>
      <c r="H528" s="238"/>
      <c r="I528" s="290"/>
      <c r="J528" s="266"/>
    </row>
    <row r="529" spans="2:10" x14ac:dyDescent="0.2">
      <c r="B529" s="35">
        <v>152026</v>
      </c>
      <c r="C529" s="84" t="s">
        <v>168</v>
      </c>
      <c r="D529" s="152" t="s">
        <v>540</v>
      </c>
      <c r="E529" s="171" t="s">
        <v>536</v>
      </c>
      <c r="F529" s="37">
        <v>2</v>
      </c>
      <c r="G529" s="205" t="s">
        <v>170</v>
      </c>
      <c r="H529" s="37">
        <v>52.44</v>
      </c>
      <c r="I529" s="279">
        <v>8.43</v>
      </c>
      <c r="J529" s="62"/>
    </row>
    <row r="530" spans="2:10" x14ac:dyDescent="0.2">
      <c r="B530" s="35"/>
      <c r="C530" s="75"/>
      <c r="D530" s="150"/>
      <c r="E530" s="171"/>
      <c r="F530" s="37"/>
      <c r="G530" s="205"/>
      <c r="H530" s="37">
        <f>SUM(F529*H529)</f>
        <v>104.88</v>
      </c>
      <c r="I530" s="283">
        <f>SUM(F529*I529)</f>
        <v>16.86</v>
      </c>
      <c r="J530" s="62">
        <f>SUM(H530:I530)</f>
        <v>121.74</v>
      </c>
    </row>
    <row r="531" spans="2:10" x14ac:dyDescent="0.2">
      <c r="B531" s="35"/>
      <c r="C531" s="75"/>
      <c r="D531" s="150"/>
      <c r="E531" s="174"/>
      <c r="F531" s="199"/>
      <c r="G531" s="209"/>
      <c r="H531" s="238"/>
      <c r="I531" s="290"/>
      <c r="J531" s="266"/>
    </row>
    <row r="532" spans="2:10" x14ac:dyDescent="0.2">
      <c r="B532" s="91"/>
      <c r="C532" s="81"/>
      <c r="D532" s="149"/>
      <c r="E532" s="170" t="s">
        <v>529</v>
      </c>
      <c r="F532" s="200"/>
      <c r="G532" s="213"/>
      <c r="H532" s="233">
        <f>SUM(H518+H522+H526+H530)</f>
        <v>1176.3800000000001</v>
      </c>
      <c r="I532" s="284">
        <f>SUM(I518+I522+I526+I530)</f>
        <v>204.86</v>
      </c>
      <c r="J532" s="256">
        <f>SUM(H532:I532)</f>
        <v>1381.2400000000002</v>
      </c>
    </row>
    <row r="533" spans="2:10" x14ac:dyDescent="0.2">
      <c r="B533" s="35"/>
      <c r="C533" s="75"/>
      <c r="D533" s="150"/>
      <c r="E533" s="174"/>
      <c r="F533" s="199"/>
      <c r="G533" s="209"/>
      <c r="H533" s="32"/>
      <c r="I533" s="277"/>
      <c r="J533" s="63"/>
    </row>
    <row r="534" spans="2:10" x14ac:dyDescent="0.2">
      <c r="B534" s="91"/>
      <c r="C534" s="81"/>
      <c r="D534" s="149">
        <f>D515+1</f>
        <v>411</v>
      </c>
      <c r="E534" s="170" t="s">
        <v>84</v>
      </c>
      <c r="F534" s="200"/>
      <c r="G534" s="213"/>
      <c r="H534" s="241"/>
      <c r="I534" s="295"/>
      <c r="J534" s="264"/>
    </row>
    <row r="535" spans="2:10" x14ac:dyDescent="0.2">
      <c r="B535" s="35"/>
      <c r="C535" s="75"/>
      <c r="D535" s="150">
        <f>D534*100+1</f>
        <v>41101</v>
      </c>
      <c r="E535" s="174" t="s">
        <v>85</v>
      </c>
      <c r="F535" s="199"/>
      <c r="G535" s="209"/>
      <c r="H535" s="238"/>
      <c r="I535" s="290"/>
      <c r="J535" s="266"/>
    </row>
    <row r="536" spans="2:10" x14ac:dyDescent="0.2">
      <c r="B536" s="35" t="s">
        <v>543</v>
      </c>
      <c r="C536" s="72" t="s">
        <v>169</v>
      </c>
      <c r="D536" s="152" t="s">
        <v>547</v>
      </c>
      <c r="E536" s="171" t="s">
        <v>544</v>
      </c>
      <c r="F536" s="37">
        <v>51</v>
      </c>
      <c r="G536" s="205" t="s">
        <v>170</v>
      </c>
      <c r="H536" s="37">
        <v>407.58</v>
      </c>
      <c r="I536" s="279">
        <v>21.52</v>
      </c>
      <c r="J536" s="62"/>
    </row>
    <row r="537" spans="2:10" x14ac:dyDescent="0.2">
      <c r="B537" s="35"/>
      <c r="C537" s="75"/>
      <c r="D537" s="150"/>
      <c r="E537" s="171"/>
      <c r="F537" s="37"/>
      <c r="G537" s="205"/>
      <c r="H537" s="37">
        <f>SUM(F536*H536)</f>
        <v>20786.579999999998</v>
      </c>
      <c r="I537" s="283">
        <f>SUM(F536*I536)</f>
        <v>1097.52</v>
      </c>
      <c r="J537" s="62">
        <f>SUM(H537:I537)</f>
        <v>21884.1</v>
      </c>
    </row>
    <row r="538" spans="2:10" x14ac:dyDescent="0.2">
      <c r="B538" s="35"/>
      <c r="C538" s="75"/>
      <c r="D538" s="150"/>
      <c r="E538" s="171" t="s">
        <v>541</v>
      </c>
      <c r="F538" s="37"/>
      <c r="G538" s="205"/>
      <c r="H538" s="38">
        <f>SUM(H537)</f>
        <v>20786.579999999998</v>
      </c>
      <c r="I538" s="292">
        <f>SUM(I537)</f>
        <v>1097.52</v>
      </c>
      <c r="J538" s="66">
        <f>SUM(H538:I538)</f>
        <v>21884.1</v>
      </c>
    </row>
    <row r="539" spans="2:10" x14ac:dyDescent="0.2">
      <c r="B539" s="35"/>
      <c r="C539" s="75"/>
      <c r="D539" s="150"/>
      <c r="E539" s="174"/>
      <c r="F539" s="199"/>
      <c r="G539" s="209"/>
      <c r="H539" s="238"/>
      <c r="I539" s="290"/>
      <c r="J539" s="266"/>
    </row>
    <row r="540" spans="2:10" x14ac:dyDescent="0.2">
      <c r="B540" s="35"/>
      <c r="C540" s="75"/>
      <c r="D540" s="150">
        <f>D535+1</f>
        <v>41102</v>
      </c>
      <c r="E540" s="174" t="s">
        <v>88</v>
      </c>
      <c r="F540" s="199"/>
      <c r="G540" s="209"/>
      <c r="H540" s="238"/>
      <c r="I540" s="290"/>
      <c r="J540" s="266"/>
    </row>
    <row r="541" spans="2:10" x14ac:dyDescent="0.2">
      <c r="B541" s="35" t="s">
        <v>546</v>
      </c>
      <c r="C541" s="72" t="s">
        <v>169</v>
      </c>
      <c r="D541" s="152" t="s">
        <v>548</v>
      </c>
      <c r="E541" s="171" t="s">
        <v>545</v>
      </c>
      <c r="F541" s="37">
        <v>1</v>
      </c>
      <c r="G541" s="205" t="s">
        <v>170</v>
      </c>
      <c r="H541" s="37">
        <v>32337.919999999998</v>
      </c>
      <c r="I541" s="279">
        <v>0</v>
      </c>
      <c r="J541" s="62"/>
    </row>
    <row r="542" spans="2:10" x14ac:dyDescent="0.2">
      <c r="B542" s="35"/>
      <c r="C542" s="75"/>
      <c r="D542" s="150"/>
      <c r="E542" s="171"/>
      <c r="F542" s="37"/>
      <c r="G542" s="205"/>
      <c r="H542" s="37">
        <f>SUM(F541*H541)</f>
        <v>32337.919999999998</v>
      </c>
      <c r="I542" s="283">
        <f>SUM(F541*I541)</f>
        <v>0</v>
      </c>
      <c r="J542" s="62">
        <f>SUM(H542:I542)</f>
        <v>32337.919999999998</v>
      </c>
    </row>
    <row r="543" spans="2:10" x14ac:dyDescent="0.2">
      <c r="B543" s="35"/>
      <c r="C543" s="75"/>
      <c r="D543" s="150"/>
      <c r="E543" s="174"/>
      <c r="F543" s="199"/>
      <c r="G543" s="209"/>
      <c r="H543" s="38">
        <f>SUM(H542)</f>
        <v>32337.919999999998</v>
      </c>
      <c r="I543" s="292">
        <f>SUM(I542)</f>
        <v>0</v>
      </c>
      <c r="J543" s="66">
        <f>SUM(H543:I543)</f>
        <v>32337.919999999998</v>
      </c>
    </row>
    <row r="544" spans="2:10" x14ac:dyDescent="0.2">
      <c r="B544" s="35"/>
      <c r="C544" s="75"/>
      <c r="D544" s="150"/>
      <c r="E544" s="174"/>
      <c r="F544" s="199"/>
      <c r="G544" s="209"/>
      <c r="H544" s="238"/>
      <c r="I544" s="290"/>
      <c r="J544" s="266"/>
    </row>
    <row r="545" spans="2:10" x14ac:dyDescent="0.2">
      <c r="B545" s="91"/>
      <c r="C545" s="81"/>
      <c r="D545" s="149"/>
      <c r="E545" s="170" t="s">
        <v>542</v>
      </c>
      <c r="F545" s="200"/>
      <c r="G545" s="213"/>
      <c r="H545" s="233">
        <f>SUM(H538+H543)</f>
        <v>53124.5</v>
      </c>
      <c r="I545" s="284">
        <f>SUM(I538+I543)</f>
        <v>1097.52</v>
      </c>
      <c r="J545" s="256">
        <f>SUM(H545:I545)</f>
        <v>54222.02</v>
      </c>
    </row>
    <row r="546" spans="2:10" x14ac:dyDescent="0.2">
      <c r="B546" s="35"/>
      <c r="C546" s="75"/>
      <c r="D546" s="151"/>
      <c r="E546" s="180"/>
      <c r="F546" s="199"/>
      <c r="G546" s="209"/>
      <c r="H546" s="234"/>
      <c r="I546" s="286"/>
      <c r="J546" s="257"/>
    </row>
    <row r="547" spans="2:10" x14ac:dyDescent="0.2">
      <c r="B547" s="91"/>
      <c r="C547" s="81"/>
      <c r="D547" s="149">
        <f>D534+1</f>
        <v>412</v>
      </c>
      <c r="E547" s="170" t="s">
        <v>57</v>
      </c>
      <c r="F547" s="200"/>
      <c r="G547" s="213"/>
      <c r="H547" s="241"/>
      <c r="I547" s="295"/>
      <c r="J547" s="264"/>
    </row>
    <row r="548" spans="2:10" x14ac:dyDescent="0.2">
      <c r="B548" s="35"/>
      <c r="C548" s="75"/>
      <c r="D548" s="150">
        <f>D547*100+1</f>
        <v>41201</v>
      </c>
      <c r="E548" s="174" t="s">
        <v>60</v>
      </c>
      <c r="F548" s="199"/>
      <c r="G548" s="209"/>
      <c r="H548" s="238"/>
      <c r="I548" s="290"/>
      <c r="J548" s="265"/>
    </row>
    <row r="549" spans="2:10" ht="25.5" x14ac:dyDescent="0.2">
      <c r="B549" s="35" t="s">
        <v>563</v>
      </c>
      <c r="C549" s="72" t="s">
        <v>169</v>
      </c>
      <c r="D549" s="152" t="s">
        <v>564</v>
      </c>
      <c r="E549" s="172" t="s">
        <v>562</v>
      </c>
      <c r="F549" s="37">
        <v>1</v>
      </c>
      <c r="G549" s="205" t="s">
        <v>170</v>
      </c>
      <c r="H549" s="37">
        <v>1012.92</v>
      </c>
      <c r="I549" s="279">
        <v>55.66</v>
      </c>
      <c r="J549" s="62"/>
    </row>
    <row r="550" spans="2:10" x14ac:dyDescent="0.2">
      <c r="B550" s="35"/>
      <c r="C550" s="75"/>
      <c r="D550" s="151"/>
      <c r="E550" s="171"/>
      <c r="F550" s="37"/>
      <c r="G550" s="205"/>
      <c r="H550" s="37">
        <f>SUM(F549*H549)</f>
        <v>1012.92</v>
      </c>
      <c r="I550" s="283">
        <f>SUM(F549*I549)</f>
        <v>55.66</v>
      </c>
      <c r="J550" s="62">
        <f>SUM(H550:I550)</f>
        <v>1068.58</v>
      </c>
    </row>
    <row r="551" spans="2:10" x14ac:dyDescent="0.2">
      <c r="B551" s="35"/>
      <c r="C551" s="75"/>
      <c r="D551" s="151"/>
      <c r="E551" s="180"/>
      <c r="F551" s="199"/>
      <c r="G551" s="209"/>
      <c r="H551" s="238"/>
      <c r="I551" s="290"/>
      <c r="J551" s="265"/>
    </row>
    <row r="552" spans="2:10" x14ac:dyDescent="0.2">
      <c r="B552" s="35"/>
      <c r="C552" s="75"/>
      <c r="D552" s="150">
        <f>D548+1</f>
        <v>41202</v>
      </c>
      <c r="E552" s="174" t="s">
        <v>56</v>
      </c>
      <c r="F552" s="199"/>
      <c r="G552" s="209"/>
      <c r="H552" s="238"/>
      <c r="I552" s="290"/>
      <c r="J552" s="265"/>
    </row>
    <row r="553" spans="2:10" ht="25.5" x14ac:dyDescent="0.2">
      <c r="B553" s="35">
        <v>86909</v>
      </c>
      <c r="C553" s="72" t="s">
        <v>167</v>
      </c>
      <c r="D553" s="152" t="s">
        <v>565</v>
      </c>
      <c r="E553" s="172" t="s">
        <v>560</v>
      </c>
      <c r="F553" s="37">
        <v>1</v>
      </c>
      <c r="G553" s="205" t="s">
        <v>170</v>
      </c>
      <c r="H553" s="37">
        <v>135.66999999999999</v>
      </c>
      <c r="I553" s="279">
        <v>4.37</v>
      </c>
      <c r="J553" s="62"/>
    </row>
    <row r="554" spans="2:10" x14ac:dyDescent="0.2">
      <c r="B554" s="35"/>
      <c r="C554" s="75"/>
      <c r="D554" s="151"/>
      <c r="E554" s="171"/>
      <c r="F554" s="37"/>
      <c r="G554" s="205"/>
      <c r="H554" s="37">
        <f>SUM(F553*H553)</f>
        <v>135.66999999999999</v>
      </c>
      <c r="I554" s="283">
        <f>SUM(F553*I553)</f>
        <v>4.37</v>
      </c>
      <c r="J554" s="62">
        <f>SUM(H554:I554)</f>
        <v>140.04</v>
      </c>
    </row>
    <row r="555" spans="2:10" x14ac:dyDescent="0.2">
      <c r="B555" s="35"/>
      <c r="C555" s="75"/>
      <c r="D555" s="151"/>
      <c r="E555" s="180"/>
      <c r="F555" s="199"/>
      <c r="G555" s="209"/>
      <c r="H555" s="238"/>
      <c r="I555" s="290"/>
      <c r="J555" s="265"/>
    </row>
    <row r="556" spans="2:10" x14ac:dyDescent="0.2">
      <c r="B556" s="35"/>
      <c r="C556" s="75"/>
      <c r="D556" s="150">
        <f>D552+1</f>
        <v>41203</v>
      </c>
      <c r="E556" s="174" t="s">
        <v>61</v>
      </c>
      <c r="F556" s="199"/>
      <c r="G556" s="209"/>
      <c r="H556" s="238"/>
      <c r="I556" s="290"/>
      <c r="J556" s="265"/>
    </row>
    <row r="557" spans="2:10" x14ac:dyDescent="0.2">
      <c r="B557" s="35">
        <v>86914</v>
      </c>
      <c r="C557" s="72" t="s">
        <v>167</v>
      </c>
      <c r="D557" s="152" t="s">
        <v>566</v>
      </c>
      <c r="E557" s="172" t="s">
        <v>561</v>
      </c>
      <c r="F557" s="37">
        <v>1</v>
      </c>
      <c r="G557" s="205" t="s">
        <v>170</v>
      </c>
      <c r="H557" s="37">
        <v>49.4</v>
      </c>
      <c r="I557" s="279">
        <v>3.98</v>
      </c>
      <c r="J557" s="62"/>
    </row>
    <row r="558" spans="2:10" x14ac:dyDescent="0.2">
      <c r="B558" s="35"/>
      <c r="C558" s="75"/>
      <c r="D558" s="151"/>
      <c r="E558" s="171"/>
      <c r="F558" s="37"/>
      <c r="G558" s="205"/>
      <c r="H558" s="37">
        <f>SUM(F557*H557)</f>
        <v>49.4</v>
      </c>
      <c r="I558" s="283">
        <f>SUM(F557*I557)</f>
        <v>3.98</v>
      </c>
      <c r="J558" s="62">
        <f>SUM(H558:I558)</f>
        <v>53.379999999999995</v>
      </c>
    </row>
    <row r="559" spans="2:10" x14ac:dyDescent="0.2">
      <c r="B559" s="35">
        <v>153010</v>
      </c>
      <c r="C559" s="84" t="s">
        <v>168</v>
      </c>
      <c r="D559" s="152" t="s">
        <v>782</v>
      </c>
      <c r="E559" s="171" t="s">
        <v>781</v>
      </c>
      <c r="F559" s="37">
        <v>1</v>
      </c>
      <c r="G559" s="205" t="s">
        <v>170</v>
      </c>
      <c r="H559" s="37">
        <v>44.3</v>
      </c>
      <c r="I559" s="279">
        <v>16</v>
      </c>
      <c r="J559" s="62"/>
    </row>
    <row r="560" spans="2:10" x14ac:dyDescent="0.2">
      <c r="B560" s="35"/>
      <c r="C560" s="75"/>
      <c r="D560" s="151"/>
      <c r="E560" s="171"/>
      <c r="F560" s="37"/>
      <c r="G560" s="205"/>
      <c r="H560" s="37">
        <f>SUM(F559*H559)</f>
        <v>44.3</v>
      </c>
      <c r="I560" s="283">
        <f>SUM(F559*I559)</f>
        <v>16</v>
      </c>
      <c r="J560" s="62">
        <f>SUM(H560:I560)</f>
        <v>60.3</v>
      </c>
    </row>
    <row r="561" spans="2:10" x14ac:dyDescent="0.2">
      <c r="B561" s="35"/>
      <c r="C561" s="75"/>
      <c r="D561" s="151"/>
      <c r="E561" s="180"/>
      <c r="F561" s="199"/>
      <c r="G561" s="209"/>
      <c r="H561" s="238"/>
      <c r="I561" s="290"/>
      <c r="J561" s="265"/>
    </row>
    <row r="562" spans="2:10" ht="28.5" x14ac:dyDescent="0.2">
      <c r="B562" s="35"/>
      <c r="C562" s="75"/>
      <c r="D562" s="150">
        <f>D556+1</f>
        <v>41204</v>
      </c>
      <c r="E562" s="174" t="s">
        <v>104</v>
      </c>
      <c r="F562" s="199"/>
      <c r="G562" s="209"/>
      <c r="H562" s="238"/>
      <c r="I562" s="290"/>
      <c r="J562" s="265"/>
    </row>
    <row r="563" spans="2:10" x14ac:dyDescent="0.2">
      <c r="B563" s="35" t="s">
        <v>559</v>
      </c>
      <c r="C563" s="72" t="s">
        <v>169</v>
      </c>
      <c r="D563" s="152" t="s">
        <v>567</v>
      </c>
      <c r="E563" s="171" t="s">
        <v>558</v>
      </c>
      <c r="F563" s="37">
        <v>1</v>
      </c>
      <c r="G563" s="205" t="s">
        <v>170</v>
      </c>
      <c r="H563" s="37">
        <v>983.57</v>
      </c>
      <c r="I563" s="279">
        <v>64.81</v>
      </c>
      <c r="J563" s="62"/>
    </row>
    <row r="564" spans="2:10" x14ac:dyDescent="0.2">
      <c r="B564" s="35"/>
      <c r="C564" s="75"/>
      <c r="D564" s="151"/>
      <c r="E564" s="171"/>
      <c r="F564" s="37"/>
      <c r="G564" s="205"/>
      <c r="H564" s="37">
        <f>SUM(F563*H563)</f>
        <v>983.57</v>
      </c>
      <c r="I564" s="283">
        <f>SUM(F563*I563)</f>
        <v>64.81</v>
      </c>
      <c r="J564" s="62">
        <f>SUM(H564:I564)</f>
        <v>1048.3800000000001</v>
      </c>
    </row>
    <row r="565" spans="2:10" x14ac:dyDescent="0.2">
      <c r="B565" s="35"/>
      <c r="C565" s="75"/>
      <c r="D565" s="151"/>
      <c r="E565" s="180"/>
      <c r="F565" s="199"/>
      <c r="G565" s="209"/>
      <c r="H565" s="238"/>
      <c r="I565" s="290"/>
      <c r="J565" s="265"/>
    </row>
    <row r="566" spans="2:10" ht="28.5" x14ac:dyDescent="0.2">
      <c r="B566" s="35"/>
      <c r="C566" s="75"/>
      <c r="D566" s="150">
        <f>D562+1</f>
        <v>41205</v>
      </c>
      <c r="E566" s="174" t="s">
        <v>81</v>
      </c>
      <c r="F566" s="199"/>
      <c r="G566" s="209"/>
      <c r="H566" s="238"/>
      <c r="I566" s="290"/>
      <c r="J566" s="265"/>
    </row>
    <row r="567" spans="2:10" x14ac:dyDescent="0.2">
      <c r="B567" s="35" t="s">
        <v>557</v>
      </c>
      <c r="C567" s="72" t="s">
        <v>169</v>
      </c>
      <c r="D567" s="152" t="s">
        <v>568</v>
      </c>
      <c r="E567" s="171" t="s">
        <v>556</v>
      </c>
      <c r="F567" s="37">
        <v>3</v>
      </c>
      <c r="G567" s="205" t="s">
        <v>170</v>
      </c>
      <c r="H567" s="37">
        <v>69.25</v>
      </c>
      <c r="I567" s="279">
        <v>18.88</v>
      </c>
      <c r="J567" s="62"/>
    </row>
    <row r="568" spans="2:10" x14ac:dyDescent="0.2">
      <c r="B568" s="35"/>
      <c r="C568" s="75"/>
      <c r="D568" s="151"/>
      <c r="E568" s="171"/>
      <c r="F568" s="37"/>
      <c r="G568" s="205"/>
      <c r="H568" s="37">
        <f>SUM(F567*H567)</f>
        <v>207.75</v>
      </c>
      <c r="I568" s="283">
        <f>SUM(F567*I567)</f>
        <v>56.64</v>
      </c>
      <c r="J568" s="62">
        <f>SUM(H568:I568)</f>
        <v>264.39</v>
      </c>
    </row>
    <row r="569" spans="2:10" x14ac:dyDescent="0.2">
      <c r="B569" s="35"/>
      <c r="C569" s="75"/>
      <c r="D569" s="151"/>
      <c r="E569" s="180"/>
      <c r="F569" s="199"/>
      <c r="G569" s="209"/>
      <c r="H569" s="238"/>
      <c r="I569" s="290"/>
      <c r="J569" s="265"/>
    </row>
    <row r="570" spans="2:10" ht="28.5" x14ac:dyDescent="0.2">
      <c r="B570" s="35"/>
      <c r="C570" s="75"/>
      <c r="D570" s="150">
        <f t="shared" ref="D570" si="2">D566+1</f>
        <v>41206</v>
      </c>
      <c r="E570" s="174" t="s">
        <v>80</v>
      </c>
      <c r="F570" s="199"/>
      <c r="G570" s="209"/>
      <c r="H570" s="238"/>
      <c r="I570" s="290"/>
      <c r="J570" s="265"/>
    </row>
    <row r="571" spans="2:10" x14ac:dyDescent="0.2">
      <c r="B571" s="35" t="s">
        <v>555</v>
      </c>
      <c r="C571" s="72" t="s">
        <v>169</v>
      </c>
      <c r="D571" s="152" t="s">
        <v>569</v>
      </c>
      <c r="E571" s="187" t="s">
        <v>554</v>
      </c>
      <c r="F571" s="37">
        <v>1</v>
      </c>
      <c r="G571" s="205" t="s">
        <v>170</v>
      </c>
      <c r="H571" s="37">
        <v>145.13999999999999</v>
      </c>
      <c r="I571" s="279">
        <v>0</v>
      </c>
      <c r="J571" s="62"/>
    </row>
    <row r="572" spans="2:10" x14ac:dyDescent="0.2">
      <c r="B572" s="35"/>
      <c r="C572" s="75"/>
      <c r="D572" s="151"/>
      <c r="E572" s="171"/>
      <c r="F572" s="37"/>
      <c r="G572" s="205"/>
      <c r="H572" s="37">
        <f>SUM(F571*H571)</f>
        <v>145.13999999999999</v>
      </c>
      <c r="I572" s="283">
        <f>SUM(F571*I571)</f>
        <v>0</v>
      </c>
      <c r="J572" s="62">
        <f>SUM(H572:I572)</f>
        <v>145.13999999999999</v>
      </c>
    </row>
    <row r="573" spans="2:10" x14ac:dyDescent="0.2">
      <c r="B573" s="91"/>
      <c r="C573" s="81"/>
      <c r="D573" s="149"/>
      <c r="E573" s="170" t="s">
        <v>553</v>
      </c>
      <c r="F573" s="200"/>
      <c r="G573" s="213"/>
      <c r="H573" s="233">
        <f>SUM(H550+H554+H558+H560+H564+H568+H572)</f>
        <v>2578.75</v>
      </c>
      <c r="I573" s="284">
        <f>SUM(I550+I554+I558+I560+I564+I568+I572)</f>
        <v>201.45999999999998</v>
      </c>
      <c r="J573" s="256">
        <f>SUM(H573:I573)</f>
        <v>2780.21</v>
      </c>
    </row>
    <row r="574" spans="2:10" x14ac:dyDescent="0.2">
      <c r="B574" s="35"/>
      <c r="C574" s="75"/>
      <c r="D574" s="151"/>
      <c r="E574" s="180"/>
      <c r="F574" s="199"/>
      <c r="G574" s="209"/>
      <c r="H574" s="32"/>
      <c r="I574" s="277"/>
      <c r="J574" s="63"/>
    </row>
    <row r="575" spans="2:10" x14ac:dyDescent="0.2">
      <c r="B575" s="91"/>
      <c r="C575" s="81"/>
      <c r="D575" s="149" t="s">
        <v>89</v>
      </c>
      <c r="E575" s="188" t="s">
        <v>28</v>
      </c>
      <c r="F575" s="200"/>
      <c r="G575" s="213"/>
      <c r="H575" s="242"/>
      <c r="I575" s="170"/>
      <c r="J575" s="267"/>
    </row>
    <row r="576" spans="2:10" ht="28.5" x14ac:dyDescent="0.2">
      <c r="B576" s="35"/>
      <c r="C576" s="15"/>
      <c r="D576" s="150" t="s">
        <v>90</v>
      </c>
      <c r="E576" s="174" t="s">
        <v>1167</v>
      </c>
      <c r="F576" s="199"/>
      <c r="G576" s="209"/>
      <c r="H576" s="196"/>
      <c r="I576" s="180"/>
      <c r="J576" s="261"/>
    </row>
    <row r="577" spans="2:10" x14ac:dyDescent="0.2">
      <c r="B577" s="35" t="s">
        <v>783</v>
      </c>
      <c r="C577" s="72" t="s">
        <v>169</v>
      </c>
      <c r="D577" s="152" t="s">
        <v>1055</v>
      </c>
      <c r="E577" s="171" t="s">
        <v>825</v>
      </c>
      <c r="F577" s="37">
        <v>93</v>
      </c>
      <c r="G577" s="205" t="s">
        <v>170</v>
      </c>
      <c r="H577" s="37">
        <v>262.13</v>
      </c>
      <c r="I577" s="279">
        <v>75.05</v>
      </c>
      <c r="J577" s="62"/>
    </row>
    <row r="578" spans="2:10" x14ac:dyDescent="0.2">
      <c r="B578" s="35"/>
      <c r="C578" s="75"/>
      <c r="D578" s="150"/>
      <c r="E578" s="171"/>
      <c r="F578" s="37"/>
      <c r="G578" s="205"/>
      <c r="H578" s="37">
        <f>SUM(F577*H577)</f>
        <v>24378.09</v>
      </c>
      <c r="I578" s="283">
        <f>SUM(F577*I577)</f>
        <v>6979.65</v>
      </c>
      <c r="J578" s="62">
        <f>SUM(H578:I578)</f>
        <v>31357.739999999998</v>
      </c>
    </row>
    <row r="579" spans="2:10" x14ac:dyDescent="0.2">
      <c r="B579" s="35"/>
      <c r="C579" s="75"/>
      <c r="D579" s="150"/>
      <c r="E579" s="174"/>
      <c r="F579" s="199"/>
      <c r="G579" s="209"/>
      <c r="H579" s="196"/>
      <c r="I579" s="180"/>
      <c r="J579" s="261"/>
    </row>
    <row r="580" spans="2:10" ht="28.5" x14ac:dyDescent="0.2">
      <c r="B580" s="35"/>
      <c r="C580" s="72"/>
      <c r="D580" s="150" t="s">
        <v>91</v>
      </c>
      <c r="E580" s="174" t="s">
        <v>1164</v>
      </c>
      <c r="F580" s="199"/>
      <c r="G580" s="209"/>
      <c r="H580" s="196"/>
      <c r="I580" s="180"/>
      <c r="J580" s="261"/>
    </row>
    <row r="581" spans="2:10" x14ac:dyDescent="0.2">
      <c r="B581" s="35" t="s">
        <v>784</v>
      </c>
      <c r="C581" s="72" t="s">
        <v>169</v>
      </c>
      <c r="D581" s="152" t="s">
        <v>1056</v>
      </c>
      <c r="E581" s="171" t="s">
        <v>1162</v>
      </c>
      <c r="F581" s="37">
        <v>5</v>
      </c>
      <c r="G581" s="205" t="s">
        <v>170</v>
      </c>
      <c r="H581" s="37">
        <v>63.44</v>
      </c>
      <c r="I581" s="279">
        <v>43.78</v>
      </c>
      <c r="J581" s="62"/>
    </row>
    <row r="582" spans="2:10" x14ac:dyDescent="0.2">
      <c r="B582" s="35"/>
      <c r="C582" s="75"/>
      <c r="D582" s="150"/>
      <c r="E582" s="171"/>
      <c r="F582" s="37"/>
      <c r="G582" s="205"/>
      <c r="H582" s="37">
        <f>SUM(F581*H581)</f>
        <v>317.2</v>
      </c>
      <c r="I582" s="283">
        <f>SUM(F581*I581)</f>
        <v>218.9</v>
      </c>
      <c r="J582" s="62">
        <f>SUM(H582:I582)</f>
        <v>536.1</v>
      </c>
    </row>
    <row r="583" spans="2:10" x14ac:dyDescent="0.2">
      <c r="B583" s="35"/>
      <c r="C583" s="75"/>
      <c r="D583" s="150"/>
      <c r="E583" s="174"/>
      <c r="F583" s="199"/>
      <c r="G583" s="209"/>
      <c r="H583" s="196"/>
      <c r="I583" s="180"/>
      <c r="J583" s="261"/>
    </row>
    <row r="584" spans="2:10" ht="28.5" x14ac:dyDescent="0.2">
      <c r="B584" s="35"/>
      <c r="C584" s="72"/>
      <c r="D584" s="150" t="s">
        <v>92</v>
      </c>
      <c r="E584" s="174" t="s">
        <v>1165</v>
      </c>
      <c r="F584" s="199"/>
      <c r="G584" s="209"/>
      <c r="H584" s="196"/>
      <c r="I584" s="180"/>
      <c r="J584" s="261"/>
    </row>
    <row r="585" spans="2:10" x14ac:dyDescent="0.2">
      <c r="B585" s="35" t="s">
        <v>785</v>
      </c>
      <c r="C585" s="72" t="s">
        <v>169</v>
      </c>
      <c r="D585" s="152" t="s">
        <v>1057</v>
      </c>
      <c r="E585" s="171" t="s">
        <v>1161</v>
      </c>
      <c r="F585" s="37">
        <v>18</v>
      </c>
      <c r="G585" s="205" t="s">
        <v>170</v>
      </c>
      <c r="H585" s="37">
        <v>45.82</v>
      </c>
      <c r="I585" s="279">
        <v>40.659999999999997</v>
      </c>
      <c r="J585" s="62"/>
    </row>
    <row r="586" spans="2:10" x14ac:dyDescent="0.2">
      <c r="B586" s="35"/>
      <c r="C586" s="75"/>
      <c r="D586" s="150"/>
      <c r="E586" s="171"/>
      <c r="F586" s="37"/>
      <c r="G586" s="205"/>
      <c r="H586" s="37">
        <f>SUM(F585*H585)</f>
        <v>824.76</v>
      </c>
      <c r="I586" s="283">
        <f>SUM(F585*I585)</f>
        <v>731.87999999999988</v>
      </c>
      <c r="J586" s="62">
        <f>SUM(H586:I586)</f>
        <v>1556.6399999999999</v>
      </c>
    </row>
    <row r="587" spans="2:10" x14ac:dyDescent="0.2">
      <c r="B587" s="35"/>
      <c r="C587" s="75"/>
      <c r="D587" s="150"/>
      <c r="E587" s="174"/>
      <c r="F587" s="199"/>
      <c r="G587" s="209"/>
      <c r="H587" s="196"/>
      <c r="I587" s="180"/>
      <c r="J587" s="261"/>
    </row>
    <row r="588" spans="2:10" ht="28.5" x14ac:dyDescent="0.2">
      <c r="B588" s="35"/>
      <c r="C588" s="72"/>
      <c r="D588" s="150" t="s">
        <v>93</v>
      </c>
      <c r="E588" s="174" t="s">
        <v>1166</v>
      </c>
      <c r="F588" s="199"/>
      <c r="G588" s="209"/>
      <c r="H588" s="196"/>
      <c r="I588" s="180"/>
      <c r="J588" s="261"/>
    </row>
    <row r="589" spans="2:10" x14ac:dyDescent="0.2">
      <c r="B589" s="35" t="s">
        <v>786</v>
      </c>
      <c r="C589" s="72" t="s">
        <v>169</v>
      </c>
      <c r="D589" s="152" t="s">
        <v>1058</v>
      </c>
      <c r="E589" s="171" t="s">
        <v>1160</v>
      </c>
      <c r="F589" s="37">
        <v>4</v>
      </c>
      <c r="G589" s="205" t="s">
        <v>170</v>
      </c>
      <c r="H589" s="37">
        <v>48.39</v>
      </c>
      <c r="I589" s="279">
        <v>43.78</v>
      </c>
      <c r="J589" s="62"/>
    </row>
    <row r="590" spans="2:10" x14ac:dyDescent="0.2">
      <c r="B590" s="35"/>
      <c r="C590" s="75"/>
      <c r="D590" s="150"/>
      <c r="E590" s="171"/>
      <c r="F590" s="37"/>
      <c r="G590" s="205"/>
      <c r="H590" s="37">
        <f>SUM(F589*H589)</f>
        <v>193.56</v>
      </c>
      <c r="I590" s="283">
        <f>SUM(F589*I589)</f>
        <v>175.12</v>
      </c>
      <c r="J590" s="62">
        <f>SUM(H590:I590)</f>
        <v>368.68</v>
      </c>
    </row>
    <row r="591" spans="2:10" x14ac:dyDescent="0.2">
      <c r="B591" s="35"/>
      <c r="C591" s="75"/>
      <c r="D591" s="150"/>
      <c r="E591" s="174"/>
      <c r="F591" s="199"/>
      <c r="G591" s="209"/>
      <c r="H591" s="196"/>
      <c r="I591" s="180"/>
      <c r="J591" s="261"/>
    </row>
    <row r="592" spans="2:10" x14ac:dyDescent="0.2">
      <c r="B592" s="35"/>
      <c r="C592" s="72"/>
      <c r="D592" s="150" t="s">
        <v>94</v>
      </c>
      <c r="E592" s="174" t="s">
        <v>1122</v>
      </c>
      <c r="F592" s="199"/>
      <c r="G592" s="209"/>
      <c r="H592" s="196"/>
      <c r="I592" s="180"/>
      <c r="J592" s="261"/>
    </row>
    <row r="593" spans="2:10" x14ac:dyDescent="0.2">
      <c r="B593" s="35" t="s">
        <v>787</v>
      </c>
      <c r="C593" s="72" t="s">
        <v>169</v>
      </c>
      <c r="D593" s="152" t="s">
        <v>1059</v>
      </c>
      <c r="E593" s="171" t="s">
        <v>1163</v>
      </c>
      <c r="F593" s="37">
        <v>8</v>
      </c>
      <c r="G593" s="205" t="s">
        <v>170</v>
      </c>
      <c r="H593" s="37">
        <v>985.32</v>
      </c>
      <c r="I593" s="279">
        <v>129.83000000000001</v>
      </c>
      <c r="J593" s="62"/>
    </row>
    <row r="594" spans="2:10" x14ac:dyDescent="0.2">
      <c r="B594" s="35"/>
      <c r="C594" s="29"/>
      <c r="D594" s="150"/>
      <c r="E594" s="171"/>
      <c r="F594" s="37"/>
      <c r="G594" s="205"/>
      <c r="H594" s="37">
        <f>SUM(F593*H593)</f>
        <v>7882.56</v>
      </c>
      <c r="I594" s="283">
        <f>SUM(F593*I593)</f>
        <v>1038.6400000000001</v>
      </c>
      <c r="J594" s="62">
        <f>SUM(H594:I594)</f>
        <v>8921.2000000000007</v>
      </c>
    </row>
    <row r="595" spans="2:10" x14ac:dyDescent="0.2">
      <c r="B595" s="35"/>
      <c r="C595" s="29"/>
      <c r="D595" s="150"/>
      <c r="E595" s="174"/>
      <c r="F595" s="199"/>
      <c r="G595" s="209"/>
      <c r="H595" s="196"/>
      <c r="I595" s="180"/>
      <c r="J595" s="261"/>
    </row>
    <row r="596" spans="2:10" x14ac:dyDescent="0.2">
      <c r="B596" s="91"/>
      <c r="C596" s="81"/>
      <c r="D596" s="149"/>
      <c r="E596" s="188" t="s">
        <v>551</v>
      </c>
      <c r="F596" s="200"/>
      <c r="G596" s="213"/>
      <c r="H596" s="243">
        <f>SUM(H578+H582+H586+H590+H594)</f>
        <v>33596.17</v>
      </c>
      <c r="I596" s="296">
        <f>SUM(I578+I582+I586+I590+I594)</f>
        <v>9144.1899999999987</v>
      </c>
      <c r="J596" s="268">
        <f>SUM(H596:I596)</f>
        <v>42740.36</v>
      </c>
    </row>
    <row r="597" spans="2:10" x14ac:dyDescent="0.2">
      <c r="B597" s="35"/>
      <c r="C597" s="75"/>
      <c r="D597" s="151"/>
      <c r="E597" s="180"/>
      <c r="F597" s="199"/>
      <c r="G597" s="209"/>
      <c r="H597" s="196"/>
      <c r="I597" s="180"/>
      <c r="J597" s="261"/>
    </row>
    <row r="598" spans="2:10" x14ac:dyDescent="0.2">
      <c r="B598" s="90"/>
      <c r="C598" s="70"/>
      <c r="D598" s="145"/>
      <c r="E598" s="176" t="s">
        <v>552</v>
      </c>
      <c r="F598" s="197"/>
      <c r="G598" s="207"/>
      <c r="H598" s="231">
        <f>SUM(H241+H259+H269+H313+H347+H401+H427+H446+H513+H532+H545+H573+H596)-0.01</f>
        <v>603296.00109999988</v>
      </c>
      <c r="I598" s="281">
        <f>SUM(I241+I259+I269+I313+I347+I401+I427+I446+I513+I532+I545+I573+I596)</f>
        <v>167712.63289999994</v>
      </c>
      <c r="J598" s="254">
        <f>SUM(J241+J259+J269+J313+J347+J401+J427+J446+J513+J532+J545+J573+J596)</f>
        <v>771008.63400000008</v>
      </c>
    </row>
    <row r="599" spans="2:10" x14ac:dyDescent="0.2">
      <c r="B599" s="35"/>
      <c r="C599" s="75"/>
      <c r="D599" s="151"/>
      <c r="E599" s="180"/>
      <c r="F599" s="199"/>
      <c r="G599" s="209"/>
      <c r="H599" s="196"/>
      <c r="I599" s="180"/>
      <c r="J599" s="261"/>
    </row>
    <row r="600" spans="2:10" x14ac:dyDescent="0.2">
      <c r="B600" s="35"/>
      <c r="C600" s="75"/>
      <c r="D600" s="154"/>
      <c r="E600" s="180"/>
      <c r="F600" s="201"/>
      <c r="G600" s="214"/>
      <c r="H600" s="196"/>
      <c r="I600" s="180"/>
      <c r="J600" s="261"/>
    </row>
    <row r="601" spans="2:10" x14ac:dyDescent="0.2">
      <c r="B601" s="90"/>
      <c r="C601" s="85"/>
      <c r="D601" s="155">
        <f>D214+1</f>
        <v>5</v>
      </c>
      <c r="E601" s="176" t="s">
        <v>29</v>
      </c>
      <c r="F601" s="197"/>
      <c r="G601" s="207"/>
      <c r="H601" s="235"/>
      <c r="I601" s="287"/>
      <c r="J601" s="258"/>
    </row>
    <row r="602" spans="2:10" x14ac:dyDescent="0.2">
      <c r="B602" s="91"/>
      <c r="C602" s="81"/>
      <c r="D602" s="156">
        <f>D601*100+1</f>
        <v>501</v>
      </c>
      <c r="E602" s="189" t="s">
        <v>30</v>
      </c>
      <c r="F602" s="200"/>
      <c r="G602" s="213"/>
      <c r="H602" s="242"/>
      <c r="I602" s="170"/>
      <c r="J602" s="267"/>
    </row>
    <row r="603" spans="2:10" x14ac:dyDescent="0.2">
      <c r="B603" s="93" t="s">
        <v>572</v>
      </c>
      <c r="C603" s="72" t="s">
        <v>169</v>
      </c>
      <c r="D603" s="157" t="s">
        <v>575</v>
      </c>
      <c r="E603" s="171" t="s">
        <v>571</v>
      </c>
      <c r="F603" s="37">
        <v>30</v>
      </c>
      <c r="G603" s="205" t="s">
        <v>170</v>
      </c>
      <c r="H603" s="37">
        <v>37.9</v>
      </c>
      <c r="I603" s="279">
        <v>32.729999999999997</v>
      </c>
      <c r="J603" s="62"/>
    </row>
    <row r="604" spans="2:10" x14ac:dyDescent="0.2">
      <c r="B604" s="93"/>
      <c r="C604" s="47"/>
      <c r="D604" s="158"/>
      <c r="E604" s="171"/>
      <c r="F604" s="37"/>
      <c r="G604" s="205"/>
      <c r="H604" s="37">
        <f>SUM(F603*H603)</f>
        <v>1137</v>
      </c>
      <c r="I604" s="283">
        <f>SUM(F603*I603)</f>
        <v>981.89999999999986</v>
      </c>
      <c r="J604" s="62">
        <f>SUM(H604:I604)</f>
        <v>2118.8999999999996</v>
      </c>
    </row>
    <row r="605" spans="2:10" x14ac:dyDescent="0.2">
      <c r="B605" s="35" t="s">
        <v>574</v>
      </c>
      <c r="C605" s="72" t="s">
        <v>169</v>
      </c>
      <c r="D605" s="157" t="s">
        <v>576</v>
      </c>
      <c r="E605" s="171" t="s">
        <v>573</v>
      </c>
      <c r="F605" s="37">
        <v>2</v>
      </c>
      <c r="G605" s="205" t="s">
        <v>170</v>
      </c>
      <c r="H605" s="37">
        <v>213.35</v>
      </c>
      <c r="I605" s="279">
        <v>32.729999999999997</v>
      </c>
      <c r="J605" s="62"/>
    </row>
    <row r="606" spans="2:10" x14ac:dyDescent="0.2">
      <c r="B606" s="35"/>
      <c r="C606" s="75"/>
      <c r="D606" s="151"/>
      <c r="E606" s="171"/>
      <c r="F606" s="37"/>
      <c r="G606" s="205"/>
      <c r="H606" s="37">
        <f>SUM(F605*H605)</f>
        <v>426.7</v>
      </c>
      <c r="I606" s="283">
        <f>SUM(F605*I605)</f>
        <v>65.459999999999994</v>
      </c>
      <c r="J606" s="62">
        <f>SUM(H606:I606)</f>
        <v>492.15999999999997</v>
      </c>
    </row>
    <row r="607" spans="2:10" x14ac:dyDescent="0.2">
      <c r="B607" s="91"/>
      <c r="C607" s="81"/>
      <c r="D607" s="159"/>
      <c r="E607" s="189" t="s">
        <v>570</v>
      </c>
      <c r="F607" s="200"/>
      <c r="G607" s="213"/>
      <c r="H607" s="244">
        <f>SUM(H604+H606)</f>
        <v>1563.7</v>
      </c>
      <c r="I607" s="297">
        <f>SUM(I604+I606)</f>
        <v>1047.3599999999999</v>
      </c>
      <c r="J607" s="269">
        <f>SUM(H607:I607)</f>
        <v>2611.06</v>
      </c>
    </row>
    <row r="608" spans="2:10" x14ac:dyDescent="0.2">
      <c r="B608" s="35"/>
      <c r="C608" s="75"/>
      <c r="D608" s="154"/>
      <c r="E608" s="180"/>
      <c r="F608" s="201"/>
      <c r="G608" s="214"/>
      <c r="H608" s="32"/>
      <c r="I608" s="277"/>
      <c r="J608" s="63"/>
    </row>
    <row r="609" spans="2:23" x14ac:dyDescent="0.2">
      <c r="B609" s="91"/>
      <c r="C609" s="81"/>
      <c r="D609" s="159">
        <f>D602+1</f>
        <v>502</v>
      </c>
      <c r="E609" s="189" t="s">
        <v>31</v>
      </c>
      <c r="F609" s="200"/>
      <c r="G609" s="213"/>
      <c r="H609" s="242"/>
      <c r="I609" s="170"/>
      <c r="J609" s="267"/>
    </row>
    <row r="610" spans="2:23" x14ac:dyDescent="0.2">
      <c r="B610" s="93">
        <v>83635</v>
      </c>
      <c r="C610" s="72" t="s">
        <v>167</v>
      </c>
      <c r="D610" s="157" t="s">
        <v>583</v>
      </c>
      <c r="E610" s="171" t="s">
        <v>578</v>
      </c>
      <c r="F610" s="37">
        <v>3</v>
      </c>
      <c r="G610" s="205" t="s">
        <v>170</v>
      </c>
      <c r="H610" s="37">
        <v>231.71</v>
      </c>
      <c r="I610" s="279">
        <v>18.77</v>
      </c>
      <c r="J610" s="62"/>
      <c r="K610" s="12"/>
      <c r="L610" s="12"/>
      <c r="M610" s="12"/>
      <c r="N610" s="12"/>
      <c r="O610" s="12"/>
      <c r="P610" s="12"/>
      <c r="Q610" s="12"/>
      <c r="R610" s="12"/>
      <c r="S610" s="12"/>
      <c r="T610" s="12"/>
      <c r="U610" s="12"/>
      <c r="V610" s="12"/>
      <c r="W610" s="12"/>
    </row>
    <row r="611" spans="2:23" x14ac:dyDescent="0.2">
      <c r="B611" s="93"/>
      <c r="C611" s="47"/>
      <c r="D611" s="160"/>
      <c r="E611" s="171"/>
      <c r="F611" s="37"/>
      <c r="G611" s="205"/>
      <c r="H611" s="37">
        <f>SUM(F610*H610)</f>
        <v>695.13</v>
      </c>
      <c r="I611" s="283">
        <f>SUM(F610*I610)</f>
        <v>56.31</v>
      </c>
      <c r="J611" s="62">
        <f>SUM(H611:I611)</f>
        <v>751.44</v>
      </c>
      <c r="K611" s="12"/>
      <c r="L611" s="12"/>
      <c r="M611" s="12"/>
      <c r="N611" s="12"/>
      <c r="O611" s="12"/>
      <c r="P611" s="12"/>
      <c r="Q611" s="12"/>
      <c r="R611" s="12"/>
      <c r="S611" s="12"/>
      <c r="T611" s="12"/>
      <c r="U611" s="12"/>
      <c r="V611" s="12"/>
      <c r="W611" s="12"/>
    </row>
    <row r="612" spans="2:23" x14ac:dyDescent="0.2">
      <c r="B612" s="91"/>
      <c r="C612" s="81"/>
      <c r="D612" s="159"/>
      <c r="E612" s="189" t="s">
        <v>577</v>
      </c>
      <c r="F612" s="200"/>
      <c r="G612" s="213"/>
      <c r="H612" s="244">
        <f>SUM(H611)</f>
        <v>695.13</v>
      </c>
      <c r="I612" s="297">
        <f>SUM(I611)</f>
        <v>56.31</v>
      </c>
      <c r="J612" s="269">
        <f>SUM(H612:I612)</f>
        <v>751.44</v>
      </c>
    </row>
    <row r="613" spans="2:23" x14ac:dyDescent="0.2">
      <c r="B613" s="35"/>
      <c r="C613" s="75"/>
      <c r="D613" s="154"/>
      <c r="E613" s="180"/>
      <c r="F613" s="201"/>
      <c r="G613" s="214"/>
      <c r="H613" s="37"/>
      <c r="I613" s="279"/>
      <c r="J613" s="62"/>
    </row>
    <row r="614" spans="2:23" x14ac:dyDescent="0.2">
      <c r="B614" s="91"/>
      <c r="C614" s="81"/>
      <c r="D614" s="159">
        <f>D609+1</f>
        <v>503</v>
      </c>
      <c r="E614" s="189" t="s">
        <v>32</v>
      </c>
      <c r="F614" s="200"/>
      <c r="G614" s="213"/>
      <c r="H614" s="242"/>
      <c r="I614" s="170"/>
      <c r="J614" s="267"/>
    </row>
    <row r="615" spans="2:23" x14ac:dyDescent="0.2">
      <c r="B615" s="35" t="s">
        <v>582</v>
      </c>
      <c r="C615" s="72" t="s">
        <v>169</v>
      </c>
      <c r="D615" s="157" t="s">
        <v>584</v>
      </c>
      <c r="E615" s="171" t="s">
        <v>581</v>
      </c>
      <c r="F615" s="37">
        <v>1</v>
      </c>
      <c r="G615" s="205" t="s">
        <v>139</v>
      </c>
      <c r="H615" s="37">
        <v>1213.27</v>
      </c>
      <c r="I615" s="279">
        <v>206.61</v>
      </c>
      <c r="J615" s="62"/>
    </row>
    <row r="616" spans="2:23" x14ac:dyDescent="0.2">
      <c r="B616" s="35"/>
      <c r="C616" s="75"/>
      <c r="D616" s="151"/>
      <c r="E616" s="171"/>
      <c r="F616" s="37"/>
      <c r="G616" s="205"/>
      <c r="H616" s="37">
        <f>SUM(F615*H615)</f>
        <v>1213.27</v>
      </c>
      <c r="I616" s="283">
        <f>SUM(F615*I615)</f>
        <v>206.61</v>
      </c>
      <c r="J616" s="62">
        <f>SUM(H616:I616)</f>
        <v>1419.88</v>
      </c>
    </row>
    <row r="617" spans="2:23" x14ac:dyDescent="0.2">
      <c r="B617" s="91"/>
      <c r="C617" s="81"/>
      <c r="D617" s="159"/>
      <c r="E617" s="189" t="s">
        <v>579</v>
      </c>
      <c r="F617" s="200"/>
      <c r="G617" s="213"/>
      <c r="H617" s="244">
        <f>SUM(H616)</f>
        <v>1213.27</v>
      </c>
      <c r="I617" s="297">
        <f>SUM(I616)</f>
        <v>206.61</v>
      </c>
      <c r="J617" s="269">
        <f>SUM(H617:I617)</f>
        <v>1419.88</v>
      </c>
    </row>
    <row r="618" spans="2:23" x14ac:dyDescent="0.2">
      <c r="B618" s="35"/>
      <c r="C618" s="75"/>
      <c r="D618" s="151"/>
      <c r="E618" s="180"/>
      <c r="F618" s="199"/>
      <c r="G618" s="209"/>
      <c r="H618" s="32"/>
      <c r="I618" s="277"/>
      <c r="J618" s="63"/>
    </row>
    <row r="619" spans="2:23" x14ac:dyDescent="0.2">
      <c r="B619" s="90"/>
      <c r="C619" s="85"/>
      <c r="D619" s="155"/>
      <c r="E619" s="176" t="s">
        <v>580</v>
      </c>
      <c r="F619" s="197"/>
      <c r="G619" s="207"/>
      <c r="H619" s="231">
        <f>SUM(H607+H612+H617)</f>
        <v>3472.1</v>
      </c>
      <c r="I619" s="281">
        <f>SUM(I607+I612+I617)</f>
        <v>1310.2799999999997</v>
      </c>
      <c r="J619" s="254">
        <f>SUM(J607+J612+J617)</f>
        <v>4782.38</v>
      </c>
    </row>
    <row r="620" spans="2:23" x14ac:dyDescent="0.2">
      <c r="B620" s="35"/>
      <c r="C620" s="75"/>
      <c r="D620" s="151"/>
      <c r="E620" s="180"/>
      <c r="F620" s="199"/>
      <c r="G620" s="209"/>
      <c r="H620" s="196"/>
      <c r="I620" s="180"/>
      <c r="J620" s="261"/>
    </row>
    <row r="621" spans="2:23" x14ac:dyDescent="0.2">
      <c r="B621" s="90"/>
      <c r="C621" s="85"/>
      <c r="D621" s="155">
        <f>D601+1</f>
        <v>6</v>
      </c>
      <c r="E621" s="176" t="s">
        <v>62</v>
      </c>
      <c r="F621" s="197"/>
      <c r="G621" s="207"/>
      <c r="H621" s="235"/>
      <c r="I621" s="287"/>
      <c r="J621" s="258"/>
    </row>
    <row r="622" spans="2:23" x14ac:dyDescent="0.2">
      <c r="B622" s="91"/>
      <c r="C622" s="81"/>
      <c r="D622" s="149">
        <f>D621*100+1</f>
        <v>601</v>
      </c>
      <c r="E622" s="190" t="s">
        <v>6</v>
      </c>
      <c r="F622" s="200"/>
      <c r="G622" s="213"/>
      <c r="H622" s="242"/>
      <c r="I622" s="170"/>
      <c r="J622" s="267"/>
    </row>
    <row r="623" spans="2:23" ht="28.5" x14ac:dyDescent="0.2">
      <c r="B623" s="35"/>
      <c r="C623" s="75"/>
      <c r="D623" s="150" t="s">
        <v>588</v>
      </c>
      <c r="E623" s="174" t="s">
        <v>587</v>
      </c>
      <c r="F623" s="199"/>
      <c r="G623" s="209"/>
      <c r="H623" s="196"/>
      <c r="I623" s="180"/>
      <c r="J623" s="261"/>
    </row>
    <row r="624" spans="2:23" x14ac:dyDescent="0.2">
      <c r="B624" s="35" t="s">
        <v>596</v>
      </c>
      <c r="C624" s="72" t="s">
        <v>167</v>
      </c>
      <c r="D624" s="152" t="s">
        <v>585</v>
      </c>
      <c r="E624" s="171" t="s">
        <v>595</v>
      </c>
      <c r="F624" s="37">
        <v>60.3</v>
      </c>
      <c r="G624" s="205" t="s">
        <v>138</v>
      </c>
      <c r="H624" s="37">
        <v>0.14000000000000001</v>
      </c>
      <c r="I624" s="279">
        <v>1.35</v>
      </c>
      <c r="J624" s="62"/>
    </row>
    <row r="625" spans="2:10" x14ac:dyDescent="0.2">
      <c r="B625" s="35"/>
      <c r="C625" s="75"/>
      <c r="D625" s="150"/>
      <c r="E625" s="171"/>
      <c r="F625" s="37"/>
      <c r="G625" s="205"/>
      <c r="H625" s="37">
        <f>SUM(F624*H624)</f>
        <v>8.4420000000000002</v>
      </c>
      <c r="I625" s="283">
        <f>SUM(F624*I624)</f>
        <v>81.405000000000001</v>
      </c>
      <c r="J625" s="62">
        <f>SUM(H625:I625)</f>
        <v>89.847000000000008</v>
      </c>
    </row>
    <row r="626" spans="2:10" ht="25.5" x14ac:dyDescent="0.2">
      <c r="B626" s="35" t="s">
        <v>594</v>
      </c>
      <c r="C626" s="72" t="s">
        <v>167</v>
      </c>
      <c r="D626" s="152" t="s">
        <v>603</v>
      </c>
      <c r="E626" s="172" t="s">
        <v>593</v>
      </c>
      <c r="F626" s="37">
        <v>60.1</v>
      </c>
      <c r="G626" s="205" t="s">
        <v>138</v>
      </c>
      <c r="H626" s="37">
        <v>0.09</v>
      </c>
      <c r="I626" s="279">
        <v>0.05</v>
      </c>
      <c r="J626" s="62"/>
    </row>
    <row r="627" spans="2:10" x14ac:dyDescent="0.2">
      <c r="B627" s="35"/>
      <c r="C627" s="75"/>
      <c r="D627" s="150"/>
      <c r="E627" s="171"/>
      <c r="F627" s="37"/>
      <c r="G627" s="205"/>
      <c r="H627" s="37">
        <f>SUM(F626*H626)</f>
        <v>5.4089999999999998</v>
      </c>
      <c r="I627" s="283">
        <f>SUM(F626*I626)</f>
        <v>3.0050000000000003</v>
      </c>
      <c r="J627" s="62">
        <f>SUM(H627:I627)+0.01</f>
        <v>8.4239999999999995</v>
      </c>
    </row>
    <row r="628" spans="2:10" ht="25.5" x14ac:dyDescent="0.2">
      <c r="B628" s="35">
        <v>97083</v>
      </c>
      <c r="C628" s="72" t="s">
        <v>167</v>
      </c>
      <c r="D628" s="152" t="s">
        <v>604</v>
      </c>
      <c r="E628" s="172" t="s">
        <v>601</v>
      </c>
      <c r="F628" s="37">
        <v>60.1</v>
      </c>
      <c r="G628" s="205" t="s">
        <v>138</v>
      </c>
      <c r="H628" s="37">
        <v>0.43</v>
      </c>
      <c r="I628" s="279">
        <v>2.44</v>
      </c>
      <c r="J628" s="62"/>
    </row>
    <row r="629" spans="2:10" x14ac:dyDescent="0.2">
      <c r="B629" s="35"/>
      <c r="C629" s="75"/>
      <c r="D629" s="150"/>
      <c r="E629" s="171"/>
      <c r="F629" s="37"/>
      <c r="G629" s="205"/>
      <c r="H629" s="37">
        <f>SUM(F628*H628)</f>
        <v>25.843</v>
      </c>
      <c r="I629" s="283">
        <f>SUM(F628*I628)</f>
        <v>146.64400000000001</v>
      </c>
      <c r="J629" s="62">
        <f>SUM(H629:I629)-0.01</f>
        <v>172.477</v>
      </c>
    </row>
    <row r="630" spans="2:10" ht="25.5" x14ac:dyDescent="0.2">
      <c r="B630" s="35">
        <v>96624</v>
      </c>
      <c r="C630" s="72" t="s">
        <v>167</v>
      </c>
      <c r="D630" s="152" t="s">
        <v>605</v>
      </c>
      <c r="E630" s="172" t="s">
        <v>597</v>
      </c>
      <c r="F630" s="37">
        <v>3.61</v>
      </c>
      <c r="G630" s="205" t="s">
        <v>173</v>
      </c>
      <c r="H630" s="37">
        <v>69.91</v>
      </c>
      <c r="I630" s="279">
        <v>27.06</v>
      </c>
      <c r="J630" s="62"/>
    </row>
    <row r="631" spans="2:10" x14ac:dyDescent="0.2">
      <c r="B631" s="35"/>
      <c r="C631" s="75"/>
      <c r="D631" s="150"/>
      <c r="E631" s="171"/>
      <c r="F631" s="37"/>
      <c r="G631" s="205"/>
      <c r="H631" s="37">
        <f>SUM(F630*H630)</f>
        <v>252.37509999999997</v>
      </c>
      <c r="I631" s="283">
        <f>SUM(F630*I630)</f>
        <v>97.686599999999999</v>
      </c>
      <c r="J631" s="62">
        <f>SUM(H631:I631)+0.01</f>
        <v>350.07169999999996</v>
      </c>
    </row>
    <row r="632" spans="2:10" ht="25.5" x14ac:dyDescent="0.2">
      <c r="B632" s="35">
        <v>94999</v>
      </c>
      <c r="C632" s="72" t="s">
        <v>167</v>
      </c>
      <c r="D632" s="152" t="s">
        <v>606</v>
      </c>
      <c r="E632" s="172" t="s">
        <v>602</v>
      </c>
      <c r="F632" s="37">
        <v>60.1</v>
      </c>
      <c r="G632" s="205" t="s">
        <v>138</v>
      </c>
      <c r="H632" s="37">
        <v>86.26</v>
      </c>
      <c r="I632" s="279">
        <v>16.899999999999999</v>
      </c>
      <c r="J632" s="62"/>
    </row>
    <row r="633" spans="2:10" x14ac:dyDescent="0.2">
      <c r="B633" s="35"/>
      <c r="C633" s="75"/>
      <c r="D633" s="150"/>
      <c r="E633" s="171"/>
      <c r="F633" s="37"/>
      <c r="G633" s="205"/>
      <c r="H633" s="37">
        <f>SUM(F632*H632)</f>
        <v>5184.2260000000006</v>
      </c>
      <c r="I633" s="283">
        <f>SUM(F632*I632)</f>
        <v>1015.6899999999999</v>
      </c>
      <c r="J633" s="62">
        <f>SUM(H633:I633)</f>
        <v>6199.9160000000002</v>
      </c>
    </row>
    <row r="634" spans="2:10" x14ac:dyDescent="0.2">
      <c r="B634" s="35" t="s">
        <v>600</v>
      </c>
      <c r="C634" s="72" t="s">
        <v>169</v>
      </c>
      <c r="D634" s="152" t="s">
        <v>607</v>
      </c>
      <c r="E634" s="171" t="s">
        <v>599</v>
      </c>
      <c r="F634" s="37">
        <v>60.1</v>
      </c>
      <c r="G634" s="205" t="s">
        <v>138</v>
      </c>
      <c r="H634" s="37">
        <v>54.75</v>
      </c>
      <c r="I634" s="279">
        <v>30.76</v>
      </c>
      <c r="J634" s="62"/>
    </row>
    <row r="635" spans="2:10" x14ac:dyDescent="0.2">
      <c r="B635" s="35"/>
      <c r="C635" s="75"/>
      <c r="D635" s="150"/>
      <c r="E635" s="171"/>
      <c r="F635" s="37"/>
      <c r="G635" s="205"/>
      <c r="H635" s="37">
        <f>SUM(F634*H634)</f>
        <v>3290.4749999999999</v>
      </c>
      <c r="I635" s="283">
        <f>SUM(F634*I634)</f>
        <v>1848.6760000000002</v>
      </c>
      <c r="J635" s="62">
        <f>SUM(H635:I635)+0.01</f>
        <v>5139.1610000000001</v>
      </c>
    </row>
    <row r="636" spans="2:10" x14ac:dyDescent="0.2">
      <c r="B636" s="35"/>
      <c r="C636" s="75"/>
      <c r="D636" s="150"/>
      <c r="E636" s="177" t="s">
        <v>590</v>
      </c>
      <c r="F636" s="37"/>
      <c r="G636" s="205"/>
      <c r="H636" s="39">
        <f>SUM(H625+H627+H629+H631+H633+H635)+0.01</f>
        <v>8766.7800999999999</v>
      </c>
      <c r="I636" s="285">
        <f>SUM(I625+I627+I629+I631+I633+I635)+0.01</f>
        <v>3193.1166000000003</v>
      </c>
      <c r="J636" s="65">
        <f>SUM(H636:I636)</f>
        <v>11959.896700000001</v>
      </c>
    </row>
    <row r="637" spans="2:10" x14ac:dyDescent="0.2">
      <c r="B637" s="35"/>
      <c r="C637" s="75"/>
      <c r="D637" s="150"/>
      <c r="E637" s="174"/>
      <c r="F637" s="199"/>
      <c r="G637" s="209"/>
      <c r="H637" s="196"/>
      <c r="I637" s="180"/>
      <c r="J637" s="261"/>
    </row>
    <row r="638" spans="2:10" ht="28.5" x14ac:dyDescent="0.2">
      <c r="B638" s="35"/>
      <c r="C638" s="75"/>
      <c r="D638" s="150" t="s">
        <v>589</v>
      </c>
      <c r="E638" s="174" t="s">
        <v>586</v>
      </c>
      <c r="F638" s="199"/>
      <c r="G638" s="209"/>
      <c r="H638" s="196"/>
      <c r="I638" s="180"/>
      <c r="J638" s="261"/>
    </row>
    <row r="639" spans="2:10" x14ac:dyDescent="0.2">
      <c r="B639" s="35" t="s">
        <v>596</v>
      </c>
      <c r="C639" s="72" t="s">
        <v>167</v>
      </c>
      <c r="D639" s="152" t="s">
        <v>609</v>
      </c>
      <c r="E639" s="171" t="s">
        <v>595</v>
      </c>
      <c r="F639" s="37">
        <v>204</v>
      </c>
      <c r="G639" s="205" t="s">
        <v>138</v>
      </c>
      <c r="H639" s="37">
        <v>0.14000000000000001</v>
      </c>
      <c r="I639" s="279">
        <v>1.35</v>
      </c>
      <c r="J639" s="62"/>
    </row>
    <row r="640" spans="2:10" x14ac:dyDescent="0.2">
      <c r="B640" s="35"/>
      <c r="C640" s="75"/>
      <c r="D640" s="150"/>
      <c r="E640" s="171"/>
      <c r="F640" s="37"/>
      <c r="G640" s="205"/>
      <c r="H640" s="37">
        <f>SUM(F639*H639)</f>
        <v>28.560000000000002</v>
      </c>
      <c r="I640" s="283">
        <f>SUM(F639*I639)</f>
        <v>275.40000000000003</v>
      </c>
      <c r="J640" s="62">
        <f>SUM(H640:I640)</f>
        <v>303.96000000000004</v>
      </c>
    </row>
    <row r="641" spans="2:10" ht="25.5" x14ac:dyDescent="0.2">
      <c r="B641" s="35" t="s">
        <v>594</v>
      </c>
      <c r="C641" s="72" t="s">
        <v>167</v>
      </c>
      <c r="D641" s="152" t="s">
        <v>610</v>
      </c>
      <c r="E641" s="172" t="s">
        <v>593</v>
      </c>
      <c r="F641" s="37">
        <v>204</v>
      </c>
      <c r="G641" s="205" t="s">
        <v>138</v>
      </c>
      <c r="H641" s="37">
        <v>0.09</v>
      </c>
      <c r="I641" s="279">
        <v>0.05</v>
      </c>
      <c r="J641" s="62"/>
    </row>
    <row r="642" spans="2:10" x14ac:dyDescent="0.2">
      <c r="B642" s="35"/>
      <c r="C642" s="75"/>
      <c r="D642" s="150"/>
      <c r="E642" s="171"/>
      <c r="F642" s="37"/>
      <c r="G642" s="205"/>
      <c r="H642" s="37">
        <f>SUM(F641*H641)</f>
        <v>18.36</v>
      </c>
      <c r="I642" s="283">
        <f>SUM(F641*I641)</f>
        <v>10.200000000000001</v>
      </c>
      <c r="J642" s="62">
        <f>SUM(H642:I642)</f>
        <v>28.560000000000002</v>
      </c>
    </row>
    <row r="643" spans="2:10" ht="25.5" x14ac:dyDescent="0.2">
      <c r="B643" s="35">
        <v>97083</v>
      </c>
      <c r="C643" s="72" t="s">
        <v>167</v>
      </c>
      <c r="D643" s="152" t="s">
        <v>611</v>
      </c>
      <c r="E643" s="172" t="s">
        <v>598</v>
      </c>
      <c r="F643" s="37">
        <v>204</v>
      </c>
      <c r="G643" s="205" t="s">
        <v>138</v>
      </c>
      <c r="H643" s="37">
        <v>0.43</v>
      </c>
      <c r="I643" s="279">
        <v>2.44</v>
      </c>
      <c r="J643" s="62"/>
    </row>
    <row r="644" spans="2:10" x14ac:dyDescent="0.2">
      <c r="B644" s="35"/>
      <c r="C644" s="75"/>
      <c r="D644" s="150"/>
      <c r="E644" s="171"/>
      <c r="F644" s="37"/>
      <c r="G644" s="205"/>
      <c r="H644" s="37">
        <f>SUM(F643*H643)</f>
        <v>87.72</v>
      </c>
      <c r="I644" s="283">
        <f>SUM(F643*I643)</f>
        <v>497.76</v>
      </c>
      <c r="J644" s="62">
        <f>SUM(H644:I644)</f>
        <v>585.48</v>
      </c>
    </row>
    <row r="645" spans="2:10" ht="25.5" x14ac:dyDescent="0.2">
      <c r="B645" s="35">
        <v>96624</v>
      </c>
      <c r="C645" s="72" t="s">
        <v>167</v>
      </c>
      <c r="D645" s="152" t="s">
        <v>612</v>
      </c>
      <c r="E645" s="172" t="s">
        <v>597</v>
      </c>
      <c r="F645" s="37">
        <v>12.24</v>
      </c>
      <c r="G645" s="205" t="s">
        <v>173</v>
      </c>
      <c r="H645" s="37">
        <v>69.91</v>
      </c>
      <c r="I645" s="279">
        <v>27.06</v>
      </c>
      <c r="J645" s="62"/>
    </row>
    <row r="646" spans="2:10" x14ac:dyDescent="0.2">
      <c r="B646" s="35"/>
      <c r="C646" s="75"/>
      <c r="D646" s="150"/>
      <c r="E646" s="171"/>
      <c r="F646" s="37"/>
      <c r="G646" s="205"/>
      <c r="H646" s="37">
        <f>SUM(F645*H645)</f>
        <v>855.69839999999999</v>
      </c>
      <c r="I646" s="283">
        <f>SUM(F645*I645)</f>
        <v>331.21440000000001</v>
      </c>
      <c r="J646" s="62">
        <f>SUM(H646:I646)</f>
        <v>1186.9128000000001</v>
      </c>
    </row>
    <row r="647" spans="2:10" x14ac:dyDescent="0.2">
      <c r="B647" s="35">
        <v>96620</v>
      </c>
      <c r="C647" s="72" t="s">
        <v>167</v>
      </c>
      <c r="D647" s="152" t="s">
        <v>613</v>
      </c>
      <c r="E647" s="171" t="s">
        <v>608</v>
      </c>
      <c r="F647" s="37">
        <v>14.28</v>
      </c>
      <c r="G647" s="205" t="s">
        <v>173</v>
      </c>
      <c r="H647" s="37">
        <v>300.7</v>
      </c>
      <c r="I647" s="279">
        <v>206.12</v>
      </c>
      <c r="J647" s="62"/>
    </row>
    <row r="648" spans="2:10" x14ac:dyDescent="0.2">
      <c r="B648" s="35"/>
      <c r="C648" s="75"/>
      <c r="D648" s="150"/>
      <c r="E648" s="171"/>
      <c r="F648" s="37"/>
      <c r="G648" s="205"/>
      <c r="H648" s="37">
        <f>SUM(F647*H647)</f>
        <v>4293.9960000000001</v>
      </c>
      <c r="I648" s="283">
        <f>SUM(F647*I647)</f>
        <v>2943.3935999999999</v>
      </c>
      <c r="J648" s="62">
        <f>SUM(H648:I648)</f>
        <v>7237.3896000000004</v>
      </c>
    </row>
    <row r="649" spans="2:10" x14ac:dyDescent="0.2">
      <c r="B649" s="35" t="s">
        <v>600</v>
      </c>
      <c r="C649" s="72" t="s">
        <v>169</v>
      </c>
      <c r="D649" s="152" t="s">
        <v>614</v>
      </c>
      <c r="E649" s="171" t="s">
        <v>599</v>
      </c>
      <c r="F649" s="37">
        <v>204</v>
      </c>
      <c r="G649" s="205" t="s">
        <v>138</v>
      </c>
      <c r="H649" s="37">
        <v>54.75</v>
      </c>
      <c r="I649" s="279">
        <v>30.76</v>
      </c>
      <c r="J649" s="62"/>
    </row>
    <row r="650" spans="2:10" x14ac:dyDescent="0.2">
      <c r="B650" s="35"/>
      <c r="C650" s="75"/>
      <c r="D650" s="150"/>
      <c r="E650" s="171"/>
      <c r="F650" s="37"/>
      <c r="G650" s="205"/>
      <c r="H650" s="37">
        <f>SUM(F649*H649)</f>
        <v>11169</v>
      </c>
      <c r="I650" s="283">
        <f>SUM(F649*I649)</f>
        <v>6275.04</v>
      </c>
      <c r="J650" s="62">
        <f>SUM(H650:I650)</f>
        <v>17444.04</v>
      </c>
    </row>
    <row r="651" spans="2:10" x14ac:dyDescent="0.2">
      <c r="B651" s="35"/>
      <c r="C651" s="75"/>
      <c r="D651" s="150"/>
      <c r="E651" s="174" t="s">
        <v>591</v>
      </c>
      <c r="F651" s="199"/>
      <c r="G651" s="209"/>
      <c r="H651" s="39">
        <f>SUM(H640+H642+H644+H646+H648+H650)+0.01</f>
        <v>16453.344399999998</v>
      </c>
      <c r="I651" s="285">
        <f>SUM(I640+I642+I644+I646+I648+I650)-0.01</f>
        <v>10332.998</v>
      </c>
      <c r="J651" s="65">
        <f>SUM(H651:I651)</f>
        <v>26786.342399999998</v>
      </c>
    </row>
    <row r="652" spans="2:10" x14ac:dyDescent="0.2">
      <c r="B652" s="35"/>
      <c r="C652" s="75"/>
      <c r="D652" s="150"/>
      <c r="E652" s="174"/>
      <c r="F652" s="199"/>
      <c r="G652" s="209"/>
      <c r="H652" s="196"/>
      <c r="I652" s="180"/>
      <c r="J652" s="261"/>
    </row>
    <row r="653" spans="2:10" ht="28.5" x14ac:dyDescent="0.2">
      <c r="B653" s="35"/>
      <c r="C653" s="75"/>
      <c r="D653" s="150" t="s">
        <v>615</v>
      </c>
      <c r="E653" s="174" t="s">
        <v>63</v>
      </c>
      <c r="F653" s="199"/>
      <c r="G653" s="209"/>
      <c r="H653" s="196"/>
      <c r="I653" s="180"/>
      <c r="J653" s="261"/>
    </row>
    <row r="654" spans="2:10" x14ac:dyDescent="0.2">
      <c r="B654" s="35" t="s">
        <v>596</v>
      </c>
      <c r="C654" s="72" t="s">
        <v>167</v>
      </c>
      <c r="D654" s="152" t="s">
        <v>619</v>
      </c>
      <c r="E654" s="171" t="s">
        <v>595</v>
      </c>
      <c r="F654" s="37">
        <v>26.25</v>
      </c>
      <c r="G654" s="205" t="s">
        <v>138</v>
      </c>
      <c r="H654" s="37">
        <v>0.14000000000000001</v>
      </c>
      <c r="I654" s="279">
        <v>1.35</v>
      </c>
      <c r="J654" s="62"/>
    </row>
    <row r="655" spans="2:10" x14ac:dyDescent="0.2">
      <c r="B655" s="35"/>
      <c r="C655" s="75"/>
      <c r="D655" s="150"/>
      <c r="E655" s="171"/>
      <c r="F655" s="37"/>
      <c r="G655" s="205"/>
      <c r="H655" s="37">
        <f>SUM(F654*H654)</f>
        <v>3.6750000000000003</v>
      </c>
      <c r="I655" s="283">
        <f>SUM(F654*I654)</f>
        <v>35.4375</v>
      </c>
      <c r="J655" s="62">
        <f>SUM(H655:I655)+0.01</f>
        <v>39.122499999999995</v>
      </c>
    </row>
    <row r="656" spans="2:10" ht="25.5" x14ac:dyDescent="0.2">
      <c r="B656" s="35" t="s">
        <v>594</v>
      </c>
      <c r="C656" s="72" t="s">
        <v>167</v>
      </c>
      <c r="D656" s="152" t="s">
        <v>620</v>
      </c>
      <c r="E656" s="172" t="s">
        <v>593</v>
      </c>
      <c r="F656" s="37">
        <v>26.25</v>
      </c>
      <c r="G656" s="205" t="s">
        <v>138</v>
      </c>
      <c r="H656" s="37">
        <v>0.09</v>
      </c>
      <c r="I656" s="279">
        <v>0.05</v>
      </c>
      <c r="J656" s="62"/>
    </row>
    <row r="657" spans="2:10" x14ac:dyDescent="0.2">
      <c r="B657" s="35"/>
      <c r="C657" s="75"/>
      <c r="D657" s="150"/>
      <c r="E657" s="171"/>
      <c r="F657" s="37"/>
      <c r="G657" s="205"/>
      <c r="H657" s="37">
        <f>SUM(F656*H656)</f>
        <v>2.3624999999999998</v>
      </c>
      <c r="I657" s="283">
        <f>SUM(F656*I656)</f>
        <v>1.3125</v>
      </c>
      <c r="J657" s="62">
        <f>SUM(H657:I657)-0.01</f>
        <v>3.665</v>
      </c>
    </row>
    <row r="658" spans="2:10" ht="25.5" x14ac:dyDescent="0.2">
      <c r="B658" s="35">
        <v>97083</v>
      </c>
      <c r="C658" s="72" t="s">
        <v>167</v>
      </c>
      <c r="D658" s="152" t="s">
        <v>621</v>
      </c>
      <c r="E658" s="172" t="s">
        <v>598</v>
      </c>
      <c r="F658" s="37">
        <v>26.25</v>
      </c>
      <c r="G658" s="205" t="s">
        <v>138</v>
      </c>
      <c r="H658" s="37">
        <v>0.43</v>
      </c>
      <c r="I658" s="279">
        <v>2.44</v>
      </c>
      <c r="J658" s="62"/>
    </row>
    <row r="659" spans="2:10" x14ac:dyDescent="0.2">
      <c r="B659" s="35"/>
      <c r="C659" s="75"/>
      <c r="D659" s="150"/>
      <c r="E659" s="171"/>
      <c r="F659" s="37"/>
      <c r="G659" s="205"/>
      <c r="H659" s="37">
        <f>SUM(F658*H658)</f>
        <v>11.2875</v>
      </c>
      <c r="I659" s="283">
        <f>SUM(F658*I658)</f>
        <v>64.05</v>
      </c>
      <c r="J659" s="62">
        <f>SUM(H659:I659)</f>
        <v>75.337499999999991</v>
      </c>
    </row>
    <row r="660" spans="2:10" ht="25.5" x14ac:dyDescent="0.2">
      <c r="B660" s="35">
        <v>96624</v>
      </c>
      <c r="C660" s="72" t="s">
        <v>167</v>
      </c>
      <c r="D660" s="152" t="s">
        <v>622</v>
      </c>
      <c r="E660" s="172" t="s">
        <v>597</v>
      </c>
      <c r="F660" s="37">
        <v>1.58</v>
      </c>
      <c r="G660" s="205" t="s">
        <v>173</v>
      </c>
      <c r="H660" s="37">
        <v>69.91</v>
      </c>
      <c r="I660" s="279">
        <v>27.06</v>
      </c>
      <c r="J660" s="62"/>
    </row>
    <row r="661" spans="2:10" x14ac:dyDescent="0.2">
      <c r="B661" s="35"/>
      <c r="C661" s="75"/>
      <c r="D661" s="150"/>
      <c r="E661" s="171"/>
      <c r="F661" s="37"/>
      <c r="G661" s="205"/>
      <c r="H661" s="37">
        <f>SUM(F660*H660)</f>
        <v>110.45780000000001</v>
      </c>
      <c r="I661" s="283">
        <f>SUM(F660*I660)</f>
        <v>42.754800000000003</v>
      </c>
      <c r="J661" s="62">
        <f>SUM(H661:I661)</f>
        <v>153.21260000000001</v>
      </c>
    </row>
    <row r="662" spans="2:10" x14ac:dyDescent="0.2">
      <c r="B662" s="35">
        <v>96620</v>
      </c>
      <c r="C662" s="72" t="s">
        <v>167</v>
      </c>
      <c r="D662" s="152" t="s">
        <v>623</v>
      </c>
      <c r="E662" s="171" t="s">
        <v>608</v>
      </c>
      <c r="F662" s="37">
        <v>1.84</v>
      </c>
      <c r="G662" s="205" t="s">
        <v>173</v>
      </c>
      <c r="H662" s="37">
        <v>300.7</v>
      </c>
      <c r="I662" s="279">
        <v>206.12</v>
      </c>
      <c r="J662" s="62"/>
    </row>
    <row r="663" spans="2:10" x14ac:dyDescent="0.2">
      <c r="B663" s="35"/>
      <c r="C663" s="75"/>
      <c r="D663" s="150"/>
      <c r="E663" s="171"/>
      <c r="F663" s="37"/>
      <c r="G663" s="205"/>
      <c r="H663" s="37">
        <f>SUM(F662*H662)</f>
        <v>553.28800000000001</v>
      </c>
      <c r="I663" s="283">
        <f>SUM(F662*I662)</f>
        <v>379.26080000000002</v>
      </c>
      <c r="J663" s="62">
        <f>SUM(H663:I663)</f>
        <v>932.54880000000003</v>
      </c>
    </row>
    <row r="664" spans="2:10" x14ac:dyDescent="0.2">
      <c r="B664" s="35" t="s">
        <v>618</v>
      </c>
      <c r="C664" s="72" t="s">
        <v>169</v>
      </c>
      <c r="D664" s="152" t="s">
        <v>624</v>
      </c>
      <c r="E664" s="171" t="s">
        <v>617</v>
      </c>
      <c r="F664" s="37">
        <v>105</v>
      </c>
      <c r="G664" s="205" t="s">
        <v>141</v>
      </c>
      <c r="H664" s="37">
        <v>25.77</v>
      </c>
      <c r="I664" s="279">
        <v>9.23</v>
      </c>
      <c r="J664" s="62"/>
    </row>
    <row r="665" spans="2:10" x14ac:dyDescent="0.2">
      <c r="B665" s="35"/>
      <c r="C665" s="75"/>
      <c r="D665" s="150"/>
      <c r="E665" s="171"/>
      <c r="F665" s="37"/>
      <c r="G665" s="205"/>
      <c r="H665" s="37">
        <f>SUM(F664*H664)</f>
        <v>2705.85</v>
      </c>
      <c r="I665" s="283">
        <f>SUM(F664*I664)</f>
        <v>969.15000000000009</v>
      </c>
      <c r="J665" s="62">
        <f>SUM(H665:I665)</f>
        <v>3675</v>
      </c>
    </row>
    <row r="666" spans="2:10" x14ac:dyDescent="0.2">
      <c r="B666" s="35"/>
      <c r="C666" s="75"/>
      <c r="D666" s="150"/>
      <c r="E666" s="174" t="s">
        <v>592</v>
      </c>
      <c r="F666" s="199"/>
      <c r="G666" s="209"/>
      <c r="H666" s="245">
        <f>SUM(H655+H657+H659+H661+H663+H665)+0.01</f>
        <v>3386.9308000000001</v>
      </c>
      <c r="I666" s="298">
        <f>SUM(I655+I657+I659+I661+I663+I665)-0.01</f>
        <v>1491.9556</v>
      </c>
      <c r="J666" s="270">
        <f>SUM(H666:I666)</f>
        <v>4878.8864000000003</v>
      </c>
    </row>
    <row r="667" spans="2:10" x14ac:dyDescent="0.2">
      <c r="B667" s="35"/>
      <c r="C667" s="75"/>
      <c r="D667" s="150"/>
      <c r="E667" s="174"/>
      <c r="F667" s="199"/>
      <c r="G667" s="209"/>
      <c r="H667" s="196"/>
      <c r="I667" s="180"/>
      <c r="J667" s="261"/>
    </row>
    <row r="668" spans="2:10" ht="42.75" x14ac:dyDescent="0.2">
      <c r="B668" s="35"/>
      <c r="C668" s="75"/>
      <c r="D668" s="150" t="s">
        <v>616</v>
      </c>
      <c r="E668" s="174" t="s">
        <v>73</v>
      </c>
      <c r="F668" s="199"/>
      <c r="G668" s="209"/>
      <c r="H668" s="196"/>
      <c r="I668" s="180"/>
      <c r="J668" s="261"/>
    </row>
    <row r="669" spans="2:10" x14ac:dyDescent="0.2">
      <c r="B669" s="35" t="s">
        <v>596</v>
      </c>
      <c r="C669" s="72" t="s">
        <v>167</v>
      </c>
      <c r="D669" s="152" t="s">
        <v>628</v>
      </c>
      <c r="E669" s="171" t="s">
        <v>595</v>
      </c>
      <c r="F669" s="37">
        <v>411</v>
      </c>
      <c r="G669" s="205" t="s">
        <v>138</v>
      </c>
      <c r="H669" s="37">
        <v>0.14000000000000001</v>
      </c>
      <c r="I669" s="279">
        <v>1.35</v>
      </c>
      <c r="J669" s="62"/>
    </row>
    <row r="670" spans="2:10" x14ac:dyDescent="0.2">
      <c r="B670" s="35"/>
      <c r="C670" s="75"/>
      <c r="D670" s="150"/>
      <c r="E670" s="171"/>
      <c r="F670" s="37"/>
      <c r="G670" s="205"/>
      <c r="H670" s="37">
        <f>SUM(F669*H669)</f>
        <v>57.540000000000006</v>
      </c>
      <c r="I670" s="283">
        <f>SUM(F669*I669)</f>
        <v>554.85</v>
      </c>
      <c r="J670" s="62">
        <f>SUM(H670:I670)</f>
        <v>612.39</v>
      </c>
    </row>
    <row r="671" spans="2:10" ht="25.5" x14ac:dyDescent="0.2">
      <c r="B671" s="35" t="s">
        <v>594</v>
      </c>
      <c r="C671" s="72" t="s">
        <v>167</v>
      </c>
      <c r="D671" s="152" t="s">
        <v>629</v>
      </c>
      <c r="E671" s="172" t="s">
        <v>593</v>
      </c>
      <c r="F671" s="37">
        <v>411</v>
      </c>
      <c r="G671" s="205" t="s">
        <v>138</v>
      </c>
      <c r="H671" s="37">
        <v>0.09</v>
      </c>
      <c r="I671" s="279">
        <v>0.05</v>
      </c>
      <c r="J671" s="62"/>
    </row>
    <row r="672" spans="2:10" x14ac:dyDescent="0.2">
      <c r="B672" s="35"/>
      <c r="C672" s="75"/>
      <c r="D672" s="150"/>
      <c r="E672" s="171"/>
      <c r="F672" s="37"/>
      <c r="G672" s="205"/>
      <c r="H672" s="37">
        <f>SUM(F671*H671)</f>
        <v>36.99</v>
      </c>
      <c r="I672" s="283">
        <f>SUM(F671*I671)</f>
        <v>20.55</v>
      </c>
      <c r="J672" s="62">
        <f>SUM(H672:I672)</f>
        <v>57.540000000000006</v>
      </c>
    </row>
    <row r="673" spans="2:10" ht="25.5" x14ac:dyDescent="0.2">
      <c r="B673" s="35">
        <v>97083</v>
      </c>
      <c r="C673" s="72" t="s">
        <v>167</v>
      </c>
      <c r="D673" s="152" t="s">
        <v>630</v>
      </c>
      <c r="E673" s="172" t="s">
        <v>598</v>
      </c>
      <c r="F673" s="37">
        <v>411</v>
      </c>
      <c r="G673" s="205" t="s">
        <v>138</v>
      </c>
      <c r="H673" s="37">
        <v>0.43</v>
      </c>
      <c r="I673" s="279">
        <v>2.44</v>
      </c>
      <c r="J673" s="62"/>
    </row>
    <row r="674" spans="2:10" x14ac:dyDescent="0.2">
      <c r="B674" s="35"/>
      <c r="C674" s="75"/>
      <c r="D674" s="150"/>
      <c r="E674" s="171"/>
      <c r="F674" s="37"/>
      <c r="G674" s="205"/>
      <c r="H674" s="37">
        <f>SUM(F673*H673)</f>
        <v>176.73</v>
      </c>
      <c r="I674" s="283">
        <f>SUM(F673*I673)</f>
        <v>1002.84</v>
      </c>
      <c r="J674" s="62">
        <f>SUM(H674:I674)</f>
        <v>1179.57</v>
      </c>
    </row>
    <row r="675" spans="2:10" ht="25.5" x14ac:dyDescent="0.2">
      <c r="B675" s="35">
        <v>96624</v>
      </c>
      <c r="C675" s="72" t="s">
        <v>167</v>
      </c>
      <c r="D675" s="152" t="s">
        <v>631</v>
      </c>
      <c r="E675" s="172" t="s">
        <v>597</v>
      </c>
      <c r="F675" s="37">
        <v>24.66</v>
      </c>
      <c r="G675" s="205" t="s">
        <v>173</v>
      </c>
      <c r="H675" s="37">
        <v>69.91</v>
      </c>
      <c r="I675" s="279">
        <v>27.06</v>
      </c>
      <c r="J675" s="62"/>
    </row>
    <row r="676" spans="2:10" x14ac:dyDescent="0.2">
      <c r="B676" s="35"/>
      <c r="C676" s="75"/>
      <c r="D676" s="150"/>
      <c r="E676" s="171"/>
      <c r="F676" s="37"/>
      <c r="G676" s="205"/>
      <c r="H676" s="37">
        <f>SUM(F675*H675)</f>
        <v>1723.9805999999999</v>
      </c>
      <c r="I676" s="283">
        <f>SUM(F675*I675)</f>
        <v>667.29959999999994</v>
      </c>
      <c r="J676" s="62">
        <f>SUM(H676:I676)</f>
        <v>2391.2801999999997</v>
      </c>
    </row>
    <row r="677" spans="2:10" x14ac:dyDescent="0.2">
      <c r="B677" s="35">
        <v>591006</v>
      </c>
      <c r="C677" s="72" t="s">
        <v>167</v>
      </c>
      <c r="D677" s="152" t="s">
        <v>632</v>
      </c>
      <c r="E677" s="171" t="s">
        <v>626</v>
      </c>
      <c r="F677" s="37">
        <v>24.66</v>
      </c>
      <c r="G677" s="205" t="s">
        <v>173</v>
      </c>
      <c r="H677" s="37">
        <v>98.78</v>
      </c>
      <c r="I677" s="279">
        <v>35.1</v>
      </c>
      <c r="J677" s="62"/>
    </row>
    <row r="678" spans="2:10" x14ac:dyDescent="0.2">
      <c r="B678" s="35"/>
      <c r="C678" s="75"/>
      <c r="D678" s="150"/>
      <c r="E678" s="171"/>
      <c r="F678" s="37"/>
      <c r="G678" s="205"/>
      <c r="H678" s="37">
        <f>SUM(F677*H677)</f>
        <v>2435.9148</v>
      </c>
      <c r="I678" s="283">
        <f>SUM(F677*I677)</f>
        <v>865.56600000000003</v>
      </c>
      <c r="J678" s="62">
        <f>SUM(H678:I678)</f>
        <v>3301.4808000000003</v>
      </c>
    </row>
    <row r="679" spans="2:10" ht="25.5" x14ac:dyDescent="0.2">
      <c r="B679" s="35">
        <v>92398</v>
      </c>
      <c r="C679" s="72" t="s">
        <v>167</v>
      </c>
      <c r="D679" s="152" t="s">
        <v>633</v>
      </c>
      <c r="E679" s="172" t="s">
        <v>627</v>
      </c>
      <c r="F679" s="37">
        <v>411</v>
      </c>
      <c r="G679" s="205" t="s">
        <v>138</v>
      </c>
      <c r="H679" s="37">
        <v>50.4</v>
      </c>
      <c r="I679" s="279">
        <v>9.15</v>
      </c>
      <c r="J679" s="62"/>
    </row>
    <row r="680" spans="2:10" x14ac:dyDescent="0.2">
      <c r="B680" s="35"/>
      <c r="C680" s="75"/>
      <c r="D680" s="150"/>
      <c r="E680" s="171"/>
      <c r="F680" s="37"/>
      <c r="G680" s="205"/>
      <c r="H680" s="37">
        <f>SUM(F679*H679)</f>
        <v>20714.399999999998</v>
      </c>
      <c r="I680" s="283">
        <f>SUM(F679*I679)</f>
        <v>3760.65</v>
      </c>
      <c r="J680" s="62">
        <f>SUM(H680:I680)</f>
        <v>24475.05</v>
      </c>
    </row>
    <row r="681" spans="2:10" x14ac:dyDescent="0.2">
      <c r="B681" s="35"/>
      <c r="C681" s="75"/>
      <c r="D681" s="150"/>
      <c r="E681" s="177" t="s">
        <v>625</v>
      </c>
      <c r="F681" s="39"/>
      <c r="G681" s="215"/>
      <c r="H681" s="39">
        <f>SUM(H670+H672+H674+H676+H678+H680)-0.01</f>
        <v>25145.545399999999</v>
      </c>
      <c r="I681" s="285">
        <f>SUM(I670+I672+I674+I676+I678+I680)</f>
        <v>6871.7556000000004</v>
      </c>
      <c r="J681" s="65">
        <f>SUM(J670+J672+J674+J676+J678+J680)</f>
        <v>32017.310999999998</v>
      </c>
    </row>
    <row r="682" spans="2:10" x14ac:dyDescent="0.2">
      <c r="B682" s="35"/>
      <c r="C682" s="75"/>
      <c r="D682" s="15"/>
      <c r="E682" s="191"/>
      <c r="F682" s="199"/>
      <c r="G682" s="209"/>
      <c r="H682" s="196"/>
      <c r="I682" s="180"/>
      <c r="J682" s="261"/>
    </row>
    <row r="683" spans="2:10" x14ac:dyDescent="0.2">
      <c r="B683" s="35"/>
      <c r="C683" s="75"/>
      <c r="D683" s="150" t="s">
        <v>634</v>
      </c>
      <c r="E683" s="174" t="s">
        <v>64</v>
      </c>
      <c r="F683" s="199"/>
      <c r="G683" s="209"/>
      <c r="H683" s="196"/>
      <c r="I683" s="180"/>
      <c r="J683" s="261"/>
    </row>
    <row r="684" spans="2:10" x14ac:dyDescent="0.2">
      <c r="B684" s="35" t="s">
        <v>596</v>
      </c>
      <c r="C684" s="72" t="s">
        <v>167</v>
      </c>
      <c r="D684" s="152" t="s">
        <v>638</v>
      </c>
      <c r="E684" s="171" t="s">
        <v>595</v>
      </c>
      <c r="F684" s="37">
        <v>76</v>
      </c>
      <c r="G684" s="205" t="s">
        <v>138</v>
      </c>
      <c r="H684" s="37">
        <v>0.14000000000000001</v>
      </c>
      <c r="I684" s="279">
        <v>1.35</v>
      </c>
      <c r="J684" s="62"/>
    </row>
    <row r="685" spans="2:10" x14ac:dyDescent="0.2">
      <c r="B685" s="35"/>
      <c r="C685" s="75"/>
      <c r="D685" s="150"/>
      <c r="E685" s="171"/>
      <c r="F685" s="37"/>
      <c r="G685" s="205"/>
      <c r="H685" s="37">
        <f>SUM(F684*H684)</f>
        <v>10.64</v>
      </c>
      <c r="I685" s="283">
        <f>SUM(F684*I684)</f>
        <v>102.60000000000001</v>
      </c>
      <c r="J685" s="62">
        <f>SUM(H685:I685)</f>
        <v>113.24000000000001</v>
      </c>
    </row>
    <row r="686" spans="2:10" ht="25.5" x14ac:dyDescent="0.2">
      <c r="B686" s="35" t="s">
        <v>594</v>
      </c>
      <c r="C686" s="72" t="s">
        <v>167</v>
      </c>
      <c r="D686" s="152" t="s">
        <v>639</v>
      </c>
      <c r="E686" s="172" t="s">
        <v>593</v>
      </c>
      <c r="F686" s="37">
        <v>76</v>
      </c>
      <c r="G686" s="205" t="s">
        <v>138</v>
      </c>
      <c r="H686" s="37">
        <v>0.09</v>
      </c>
      <c r="I686" s="279">
        <v>0.05</v>
      </c>
      <c r="J686" s="62"/>
    </row>
    <row r="687" spans="2:10" x14ac:dyDescent="0.2">
      <c r="B687" s="35"/>
      <c r="C687" s="75"/>
      <c r="D687" s="150"/>
      <c r="E687" s="171"/>
      <c r="F687" s="37"/>
      <c r="G687" s="205"/>
      <c r="H687" s="37">
        <f>SUM(F686*H686)</f>
        <v>6.84</v>
      </c>
      <c r="I687" s="283">
        <f>SUM(F686*I686)</f>
        <v>3.8000000000000003</v>
      </c>
      <c r="J687" s="62">
        <f>SUM(H687:I687)</f>
        <v>10.64</v>
      </c>
    </row>
    <row r="688" spans="2:10" ht="25.5" x14ac:dyDescent="0.2">
      <c r="B688" s="35">
        <v>97083</v>
      </c>
      <c r="C688" s="72" t="s">
        <v>167</v>
      </c>
      <c r="D688" s="152" t="s">
        <v>640</v>
      </c>
      <c r="E688" s="172" t="s">
        <v>598</v>
      </c>
      <c r="F688" s="37">
        <v>76</v>
      </c>
      <c r="G688" s="205" t="s">
        <v>138</v>
      </c>
      <c r="H688" s="37">
        <v>0.43</v>
      </c>
      <c r="I688" s="279">
        <v>2.44</v>
      </c>
      <c r="J688" s="62"/>
    </row>
    <row r="689" spans="2:10" x14ac:dyDescent="0.2">
      <c r="B689" s="35"/>
      <c r="C689" s="75"/>
      <c r="D689" s="150"/>
      <c r="E689" s="171"/>
      <c r="F689" s="37"/>
      <c r="G689" s="205"/>
      <c r="H689" s="37">
        <f>SUM(F688*H688)</f>
        <v>32.68</v>
      </c>
      <c r="I689" s="283">
        <f>SUM(F688*I688)</f>
        <v>185.44</v>
      </c>
      <c r="J689" s="62">
        <f>SUM(H689:I689)</f>
        <v>218.12</v>
      </c>
    </row>
    <row r="690" spans="2:10" x14ac:dyDescent="0.2">
      <c r="B690" s="35" t="s">
        <v>636</v>
      </c>
      <c r="C690" s="72" t="s">
        <v>169</v>
      </c>
      <c r="D690" s="152" t="s">
        <v>641</v>
      </c>
      <c r="E690" s="171" t="s">
        <v>635</v>
      </c>
      <c r="F690" s="37">
        <v>11.4</v>
      </c>
      <c r="G690" s="205" t="s">
        <v>138</v>
      </c>
      <c r="H690" s="37">
        <v>75.8</v>
      </c>
      <c r="I690" s="279">
        <v>28.43</v>
      </c>
      <c r="J690" s="62"/>
    </row>
    <row r="691" spans="2:10" x14ac:dyDescent="0.2">
      <c r="B691" s="35"/>
      <c r="C691" s="75"/>
      <c r="D691" s="150"/>
      <c r="E691" s="171"/>
      <c r="F691" s="37"/>
      <c r="G691" s="205"/>
      <c r="H691" s="37">
        <f>SUM(F690*H690)</f>
        <v>864.12</v>
      </c>
      <c r="I691" s="283">
        <f>SUM(F690*I690)</f>
        <v>324.10200000000003</v>
      </c>
      <c r="J691" s="62">
        <f>SUM(H691:I691)</f>
        <v>1188.222</v>
      </c>
    </row>
    <row r="692" spans="2:10" x14ac:dyDescent="0.2">
      <c r="B692" s="35"/>
      <c r="C692" s="75"/>
      <c r="D692" s="53"/>
      <c r="E692" s="177" t="s">
        <v>637</v>
      </c>
      <c r="F692" s="39"/>
      <c r="G692" s="215"/>
      <c r="H692" s="39">
        <f>SUM(H685+H687+H689+H691)</f>
        <v>914.28</v>
      </c>
      <c r="I692" s="285">
        <f>SUM(I685+I687+I689+I691)</f>
        <v>615.94200000000001</v>
      </c>
      <c r="J692" s="65">
        <f>SUM(H692:I692)</f>
        <v>1530.222</v>
      </c>
    </row>
    <row r="693" spans="2:10" x14ac:dyDescent="0.2">
      <c r="B693" s="35"/>
      <c r="C693" s="75"/>
      <c r="D693" s="53"/>
      <c r="E693" s="171"/>
      <c r="F693" s="37"/>
      <c r="G693" s="205"/>
      <c r="H693" s="37"/>
      <c r="I693" s="279"/>
      <c r="J693" s="62"/>
    </row>
    <row r="694" spans="2:10" x14ac:dyDescent="0.2">
      <c r="B694" s="35"/>
      <c r="C694" s="75"/>
      <c r="D694" s="150" t="s">
        <v>644</v>
      </c>
      <c r="E694" s="174" t="s">
        <v>65</v>
      </c>
      <c r="F694" s="199"/>
      <c r="G694" s="209"/>
      <c r="H694" s="196"/>
      <c r="I694" s="180"/>
      <c r="J694" s="261"/>
    </row>
    <row r="695" spans="2:10" ht="38.25" x14ac:dyDescent="0.2">
      <c r="B695" s="35">
        <v>94273</v>
      </c>
      <c r="C695" s="72" t="s">
        <v>167</v>
      </c>
      <c r="D695" s="152" t="s">
        <v>645</v>
      </c>
      <c r="E695" s="172" t="s">
        <v>643</v>
      </c>
      <c r="F695" s="37">
        <v>91</v>
      </c>
      <c r="G695" s="205" t="s">
        <v>141</v>
      </c>
      <c r="H695" s="37">
        <v>32.35</v>
      </c>
      <c r="I695" s="279">
        <v>15.1</v>
      </c>
      <c r="J695" s="62"/>
    </row>
    <row r="696" spans="2:10" x14ac:dyDescent="0.2">
      <c r="B696" s="35"/>
      <c r="C696" s="75"/>
      <c r="D696" s="150"/>
      <c r="E696" s="171"/>
      <c r="F696" s="37"/>
      <c r="G696" s="205"/>
      <c r="H696" s="37">
        <f>SUM(F695*H695)</f>
        <v>2943.85</v>
      </c>
      <c r="I696" s="283">
        <f>SUM(F695*I695)</f>
        <v>1374.1</v>
      </c>
      <c r="J696" s="62">
        <f>SUM(H696:I696)</f>
        <v>4317.95</v>
      </c>
    </row>
    <row r="697" spans="2:10" x14ac:dyDescent="0.2">
      <c r="B697" s="35"/>
      <c r="C697" s="75"/>
      <c r="D697" s="150"/>
      <c r="E697" s="177" t="s">
        <v>642</v>
      </c>
      <c r="F697" s="39"/>
      <c r="G697" s="215"/>
      <c r="H697" s="39">
        <f>SUM(H696)</f>
        <v>2943.85</v>
      </c>
      <c r="I697" s="285">
        <f>SUM(I696)</f>
        <v>1374.1</v>
      </c>
      <c r="J697" s="65">
        <f>SUM(H697:I697)</f>
        <v>4317.95</v>
      </c>
    </row>
    <row r="698" spans="2:10" x14ac:dyDescent="0.2">
      <c r="B698" s="35"/>
      <c r="C698" s="75"/>
      <c r="D698" s="150"/>
      <c r="E698" s="174"/>
      <c r="F698" s="199"/>
      <c r="G698" s="209"/>
      <c r="H698" s="196"/>
      <c r="I698" s="180"/>
      <c r="J698" s="261"/>
    </row>
    <row r="699" spans="2:10" x14ac:dyDescent="0.2">
      <c r="B699" s="35"/>
      <c r="C699" s="75"/>
      <c r="D699" s="150" t="s">
        <v>646</v>
      </c>
      <c r="E699" s="174" t="s">
        <v>647</v>
      </c>
      <c r="F699" s="199"/>
      <c r="G699" s="209"/>
      <c r="H699" s="196"/>
      <c r="I699" s="180"/>
      <c r="J699" s="261"/>
    </row>
    <row r="700" spans="2:10" ht="38.25" x14ac:dyDescent="0.2">
      <c r="B700" s="35">
        <v>94275</v>
      </c>
      <c r="C700" s="72" t="s">
        <v>167</v>
      </c>
      <c r="D700" s="152" t="s">
        <v>650</v>
      </c>
      <c r="E700" s="172" t="s">
        <v>648</v>
      </c>
      <c r="F700" s="37">
        <v>42.5</v>
      </c>
      <c r="G700" s="205" t="s">
        <v>141</v>
      </c>
      <c r="H700" s="37">
        <v>31.79</v>
      </c>
      <c r="I700" s="279">
        <v>13.66</v>
      </c>
      <c r="J700" s="62"/>
    </row>
    <row r="701" spans="2:10" x14ac:dyDescent="0.2">
      <c r="B701" s="35"/>
      <c r="C701" s="75"/>
      <c r="D701" s="150"/>
      <c r="E701" s="171"/>
      <c r="F701" s="37"/>
      <c r="G701" s="205"/>
      <c r="H701" s="37">
        <f>SUM(F700*H700)</f>
        <v>1351.075</v>
      </c>
      <c r="I701" s="283">
        <f>SUM(F700*I700)</f>
        <v>580.54999999999995</v>
      </c>
      <c r="J701" s="62">
        <f>SUM(H701:I701)</f>
        <v>1931.625</v>
      </c>
    </row>
    <row r="702" spans="2:10" ht="25.5" x14ac:dyDescent="0.2">
      <c r="B702" s="35">
        <v>94266</v>
      </c>
      <c r="C702" s="72" t="s">
        <v>167</v>
      </c>
      <c r="D702" s="152" t="s">
        <v>651</v>
      </c>
      <c r="E702" s="172" t="s">
        <v>649</v>
      </c>
      <c r="F702" s="37">
        <v>35.200000000000003</v>
      </c>
      <c r="G702" s="205" t="s">
        <v>141</v>
      </c>
      <c r="H702" s="37">
        <v>21.4</v>
      </c>
      <c r="I702" s="279">
        <v>18.29</v>
      </c>
      <c r="J702" s="62"/>
    </row>
    <row r="703" spans="2:10" x14ac:dyDescent="0.2">
      <c r="B703" s="35"/>
      <c r="C703" s="75"/>
      <c r="D703" s="150"/>
      <c r="E703" s="171"/>
      <c r="F703" s="37"/>
      <c r="G703" s="205"/>
      <c r="H703" s="37">
        <f>SUM(F702*H702)</f>
        <v>753.28</v>
      </c>
      <c r="I703" s="283">
        <f>SUM(F702*I702)</f>
        <v>643.80799999999999</v>
      </c>
      <c r="J703" s="62">
        <f>SUM(H703:I703)</f>
        <v>1397.088</v>
      </c>
    </row>
    <row r="704" spans="2:10" x14ac:dyDescent="0.2">
      <c r="B704" s="35"/>
      <c r="C704" s="75"/>
      <c r="D704" s="150"/>
      <c r="E704" s="177" t="s">
        <v>652</v>
      </c>
      <c r="F704" s="39"/>
      <c r="G704" s="215"/>
      <c r="H704" s="39">
        <f>SUM(H701+H703)</f>
        <v>2104.355</v>
      </c>
      <c r="I704" s="285">
        <f>SUM(I701+I703)</f>
        <v>1224.3579999999999</v>
      </c>
      <c r="J704" s="65">
        <f>SUM(H704:I704)+0.01</f>
        <v>3328.723</v>
      </c>
    </row>
    <row r="705" spans="2:10" x14ac:dyDescent="0.2">
      <c r="B705" s="35"/>
      <c r="C705" s="75"/>
      <c r="D705" s="150"/>
      <c r="E705" s="174"/>
      <c r="F705" s="199"/>
      <c r="G705" s="209"/>
      <c r="H705" s="196"/>
      <c r="I705" s="180"/>
      <c r="J705" s="261"/>
    </row>
    <row r="706" spans="2:10" x14ac:dyDescent="0.2">
      <c r="B706" s="91"/>
      <c r="C706" s="81"/>
      <c r="D706" s="149"/>
      <c r="E706" s="190" t="s">
        <v>332</v>
      </c>
      <c r="F706" s="200"/>
      <c r="G706" s="213"/>
      <c r="H706" s="233">
        <f>SUM(H636+H651+H666+H681+H692+H697+H704)</f>
        <v>59715.085699999996</v>
      </c>
      <c r="I706" s="284">
        <f>SUM(I636+I651+I666+I681+I692+I697+I704)+0.01</f>
        <v>25104.235799999995</v>
      </c>
      <c r="J706" s="256">
        <f>SUM(H706:I706)+0.01</f>
        <v>84819.331499999986</v>
      </c>
    </row>
    <row r="707" spans="2:10" x14ac:dyDescent="0.2">
      <c r="B707" s="35"/>
      <c r="C707" s="75"/>
      <c r="D707" s="150"/>
      <c r="E707" s="174"/>
      <c r="F707" s="199"/>
      <c r="G707" s="209"/>
      <c r="H707" s="196"/>
      <c r="I707" s="180"/>
      <c r="J707" s="261"/>
    </row>
    <row r="708" spans="2:10" x14ac:dyDescent="0.2">
      <c r="B708" s="91"/>
      <c r="C708" s="81"/>
      <c r="D708" s="149">
        <f>D622+1</f>
        <v>602</v>
      </c>
      <c r="E708" s="190" t="s">
        <v>68</v>
      </c>
      <c r="F708" s="200"/>
      <c r="G708" s="213"/>
      <c r="H708" s="242"/>
      <c r="I708" s="170"/>
      <c r="J708" s="267"/>
    </row>
    <row r="709" spans="2:10" x14ac:dyDescent="0.2">
      <c r="B709" s="35"/>
      <c r="C709" s="75"/>
      <c r="D709" s="150">
        <f>D708*100+1</f>
        <v>60201</v>
      </c>
      <c r="E709" s="174" t="s">
        <v>69</v>
      </c>
      <c r="F709" s="199"/>
      <c r="G709" s="209"/>
      <c r="H709" s="196"/>
      <c r="I709" s="180"/>
      <c r="J709" s="261"/>
    </row>
    <row r="710" spans="2:10" x14ac:dyDescent="0.2">
      <c r="B710" s="35">
        <v>31121</v>
      </c>
      <c r="C710" s="84" t="s">
        <v>168</v>
      </c>
      <c r="D710" s="152" t="s">
        <v>795</v>
      </c>
      <c r="E710" s="171" t="s">
        <v>788</v>
      </c>
      <c r="F710" s="37">
        <v>2.91</v>
      </c>
      <c r="G710" s="205" t="s">
        <v>173</v>
      </c>
      <c r="H710" s="37">
        <v>0</v>
      </c>
      <c r="I710" s="279">
        <v>54.73</v>
      </c>
      <c r="J710" s="62"/>
    </row>
    <row r="711" spans="2:10" x14ac:dyDescent="0.2">
      <c r="B711" s="35"/>
      <c r="C711" s="75"/>
      <c r="D711" s="150"/>
      <c r="E711" s="171"/>
      <c r="F711" s="37"/>
      <c r="G711" s="205"/>
      <c r="H711" s="37">
        <f>SUM(F710*H710)</f>
        <v>0</v>
      </c>
      <c r="I711" s="283">
        <f>SUM(F710*I710)</f>
        <v>159.26429999999999</v>
      </c>
      <c r="J711" s="62">
        <f>SUM(H711:I711)</f>
        <v>159.26429999999999</v>
      </c>
    </row>
    <row r="712" spans="2:10" x14ac:dyDescent="0.2">
      <c r="B712" s="35">
        <v>31323</v>
      </c>
      <c r="C712" s="84" t="s">
        <v>168</v>
      </c>
      <c r="D712" s="152" t="s">
        <v>796</v>
      </c>
      <c r="E712" s="171" t="s">
        <v>789</v>
      </c>
      <c r="F712" s="37">
        <v>12.03</v>
      </c>
      <c r="G712" s="205" t="s">
        <v>138</v>
      </c>
      <c r="H712" s="37">
        <v>0</v>
      </c>
      <c r="I712" s="279">
        <v>5.61</v>
      </c>
      <c r="J712" s="62"/>
    </row>
    <row r="713" spans="2:10" x14ac:dyDescent="0.2">
      <c r="B713" s="35"/>
      <c r="C713" s="75"/>
      <c r="D713" s="150"/>
      <c r="E713" s="171"/>
      <c r="F713" s="37"/>
      <c r="G713" s="205"/>
      <c r="H713" s="37">
        <f>SUM(F712*H712)</f>
        <v>0</v>
      </c>
      <c r="I713" s="283">
        <f>SUM(F712*I712)</f>
        <v>67.488299999999995</v>
      </c>
      <c r="J713" s="62">
        <f>SUM(H713:I713)</f>
        <v>67.488299999999995</v>
      </c>
    </row>
    <row r="714" spans="2:10" x14ac:dyDescent="0.2">
      <c r="B714" s="35">
        <v>96620</v>
      </c>
      <c r="C714" s="72" t="s">
        <v>167</v>
      </c>
      <c r="D714" s="152" t="s">
        <v>797</v>
      </c>
      <c r="E714" s="171" t="s">
        <v>608</v>
      </c>
      <c r="F714" s="37">
        <v>1.21</v>
      </c>
      <c r="G714" s="205" t="s">
        <v>173</v>
      </c>
      <c r="H714" s="37">
        <v>300.7</v>
      </c>
      <c r="I714" s="279">
        <v>206.12</v>
      </c>
      <c r="J714" s="62"/>
    </row>
    <row r="715" spans="2:10" x14ac:dyDescent="0.2">
      <c r="B715" s="35"/>
      <c r="C715" s="75"/>
      <c r="D715" s="150"/>
      <c r="E715" s="171"/>
      <c r="F715" s="37"/>
      <c r="G715" s="205"/>
      <c r="H715" s="37">
        <f>SUM(F714*H714)</f>
        <v>363.84699999999998</v>
      </c>
      <c r="I715" s="283">
        <f>SUM(F714*I714)</f>
        <v>249.40520000000001</v>
      </c>
      <c r="J715" s="62">
        <f>SUM(H715:I715)+0.01</f>
        <v>613.26220000000001</v>
      </c>
    </row>
    <row r="716" spans="2:10" ht="25.5" x14ac:dyDescent="0.2">
      <c r="B716" s="35">
        <v>96528</v>
      </c>
      <c r="C716" s="72" t="s">
        <v>167</v>
      </c>
      <c r="D716" s="152" t="s">
        <v>798</v>
      </c>
      <c r="E716" s="172" t="s">
        <v>240</v>
      </c>
      <c r="F716" s="37">
        <v>44</v>
      </c>
      <c r="G716" s="205" t="s">
        <v>138</v>
      </c>
      <c r="H716" s="37">
        <v>95.74</v>
      </c>
      <c r="I716" s="279">
        <v>51.98</v>
      </c>
      <c r="J716" s="62"/>
    </row>
    <row r="717" spans="2:10" x14ac:dyDescent="0.2">
      <c r="B717" s="35"/>
      <c r="C717" s="75"/>
      <c r="D717" s="150"/>
      <c r="E717" s="171"/>
      <c r="F717" s="37"/>
      <c r="G717" s="205"/>
      <c r="H717" s="37">
        <f>SUM(F716*H716)</f>
        <v>4212.5599999999995</v>
      </c>
      <c r="I717" s="283">
        <f>SUM(F716*I716)</f>
        <v>2287.12</v>
      </c>
      <c r="J717" s="62">
        <f>SUM(H717:I717)</f>
        <v>6499.6799999999994</v>
      </c>
    </row>
    <row r="718" spans="2:10" x14ac:dyDescent="0.2">
      <c r="B718" s="35">
        <v>96544</v>
      </c>
      <c r="C718" s="72" t="s">
        <v>167</v>
      </c>
      <c r="D718" s="152" t="s">
        <v>799</v>
      </c>
      <c r="E718" s="172" t="s">
        <v>241</v>
      </c>
      <c r="F718" s="37">
        <v>17.64</v>
      </c>
      <c r="G718" s="205" t="s">
        <v>222</v>
      </c>
      <c r="H718" s="37">
        <v>8.25</v>
      </c>
      <c r="I718" s="279">
        <v>4.8099999999999996</v>
      </c>
      <c r="J718" s="62"/>
    </row>
    <row r="719" spans="2:10" x14ac:dyDescent="0.2">
      <c r="B719" s="35"/>
      <c r="C719" s="75"/>
      <c r="D719" s="150"/>
      <c r="E719" s="171"/>
      <c r="F719" s="37"/>
      <c r="G719" s="205"/>
      <c r="H719" s="37">
        <f>SUM(F718*H718)</f>
        <v>145.53</v>
      </c>
      <c r="I719" s="283">
        <f>SUM(F718*I718)</f>
        <v>84.848399999999998</v>
      </c>
      <c r="J719" s="62">
        <f>SUM(H719:I719)</f>
        <v>230.3784</v>
      </c>
    </row>
    <row r="720" spans="2:10" x14ac:dyDescent="0.2">
      <c r="B720" s="35">
        <v>96546</v>
      </c>
      <c r="C720" s="72" t="s">
        <v>167</v>
      </c>
      <c r="D720" s="152" t="s">
        <v>800</v>
      </c>
      <c r="E720" s="172" t="s">
        <v>236</v>
      </c>
      <c r="F720" s="37">
        <v>88.85</v>
      </c>
      <c r="G720" s="205" t="s">
        <v>222</v>
      </c>
      <c r="H720" s="37">
        <v>7.83</v>
      </c>
      <c r="I720" s="279">
        <v>2.56</v>
      </c>
      <c r="J720" s="62"/>
    </row>
    <row r="721" spans="2:10" x14ac:dyDescent="0.2">
      <c r="B721" s="35"/>
      <c r="C721" s="75"/>
      <c r="D721" s="150"/>
      <c r="E721" s="171"/>
      <c r="F721" s="37"/>
      <c r="G721" s="205"/>
      <c r="H721" s="37">
        <f>SUM(F720*H720)</f>
        <v>695.69549999999992</v>
      </c>
      <c r="I721" s="283">
        <f>SUM(F720*I720)</f>
        <v>227.45599999999999</v>
      </c>
      <c r="J721" s="62">
        <f>SUM(H721:I721)+0.01</f>
        <v>923.16149999999993</v>
      </c>
    </row>
    <row r="722" spans="2:10" ht="25.5" x14ac:dyDescent="0.2">
      <c r="B722" s="35">
        <v>96558</v>
      </c>
      <c r="C722" s="72" t="s">
        <v>167</v>
      </c>
      <c r="D722" s="152" t="s">
        <v>801</v>
      </c>
      <c r="E722" s="172" t="s">
        <v>791</v>
      </c>
      <c r="F722" s="37">
        <v>1</v>
      </c>
      <c r="G722" s="205" t="s">
        <v>173</v>
      </c>
      <c r="H722" s="37">
        <v>503.25</v>
      </c>
      <c r="I722" s="279">
        <v>22.69</v>
      </c>
      <c r="J722" s="62"/>
    </row>
    <row r="723" spans="2:10" x14ac:dyDescent="0.2">
      <c r="B723" s="35"/>
      <c r="C723" s="75"/>
      <c r="D723" s="150"/>
      <c r="E723" s="171"/>
      <c r="F723" s="37"/>
      <c r="G723" s="205"/>
      <c r="H723" s="37">
        <f>SUM(F722*H722)</f>
        <v>503.25</v>
      </c>
      <c r="I723" s="283">
        <f>SUM(F722*I722)</f>
        <v>22.69</v>
      </c>
      <c r="J723" s="62">
        <f>SUM(H723:I723)</f>
        <v>525.94000000000005</v>
      </c>
    </row>
    <row r="724" spans="2:10" ht="38.25" x14ac:dyDescent="0.2">
      <c r="B724" s="35">
        <v>89978</v>
      </c>
      <c r="C724" s="72" t="s">
        <v>167</v>
      </c>
      <c r="D724" s="152" t="s">
        <v>802</v>
      </c>
      <c r="E724" s="172" t="s">
        <v>790</v>
      </c>
      <c r="F724" s="37">
        <v>32.08</v>
      </c>
      <c r="G724" s="205" t="s">
        <v>138</v>
      </c>
      <c r="H724" s="37">
        <v>57.16</v>
      </c>
      <c r="I724" s="279">
        <v>30.62</v>
      </c>
      <c r="J724" s="62"/>
    </row>
    <row r="725" spans="2:10" x14ac:dyDescent="0.2">
      <c r="B725" s="35"/>
      <c r="C725" s="75"/>
      <c r="D725" s="150"/>
      <c r="E725" s="171"/>
      <c r="F725" s="37"/>
      <c r="G725" s="205"/>
      <c r="H725" s="37">
        <f>SUM(F724*H724)</f>
        <v>1833.6927999999998</v>
      </c>
      <c r="I725" s="283">
        <f>SUM(F724*I724)</f>
        <v>982.28959999999995</v>
      </c>
      <c r="J725" s="62">
        <f>SUM(H725:I725)</f>
        <v>2815.9823999999999</v>
      </c>
    </row>
    <row r="726" spans="2:10" ht="25.5" x14ac:dyDescent="0.2">
      <c r="B726" s="35">
        <v>87878</v>
      </c>
      <c r="C726" s="72" t="s">
        <v>167</v>
      </c>
      <c r="D726" s="152" t="s">
        <v>803</v>
      </c>
      <c r="E726" s="172" t="s">
        <v>365</v>
      </c>
      <c r="F726" s="37">
        <v>76.180000000000007</v>
      </c>
      <c r="G726" s="205" t="s">
        <v>138</v>
      </c>
      <c r="H726" s="37">
        <v>1.73</v>
      </c>
      <c r="I726" s="279">
        <v>2.35</v>
      </c>
      <c r="J726" s="62"/>
    </row>
    <row r="727" spans="2:10" x14ac:dyDescent="0.2">
      <c r="B727" s="35"/>
      <c r="C727" s="75"/>
      <c r="D727" s="150"/>
      <c r="E727" s="171"/>
      <c r="F727" s="37"/>
      <c r="G727" s="205"/>
      <c r="H727" s="37">
        <f>SUM(F726*H726)</f>
        <v>131.79140000000001</v>
      </c>
      <c r="I727" s="283">
        <f>SUM(F726*I726)</f>
        <v>179.02300000000002</v>
      </c>
      <c r="J727" s="62">
        <f>SUM(H727:I727)</f>
        <v>310.81440000000003</v>
      </c>
    </row>
    <row r="728" spans="2:10" ht="38.25" x14ac:dyDescent="0.2">
      <c r="B728" s="35">
        <v>89173</v>
      </c>
      <c r="C728" s="72" t="s">
        <v>167</v>
      </c>
      <c r="D728" s="152" t="s">
        <v>804</v>
      </c>
      <c r="E728" s="172" t="s">
        <v>366</v>
      </c>
      <c r="F728" s="37">
        <v>76.180000000000007</v>
      </c>
      <c r="G728" s="205" t="s">
        <v>138</v>
      </c>
      <c r="H728" s="37">
        <v>15.42</v>
      </c>
      <c r="I728" s="279">
        <v>15.98</v>
      </c>
      <c r="J728" s="62"/>
    </row>
    <row r="729" spans="2:10" x14ac:dyDescent="0.2">
      <c r="B729" s="35"/>
      <c r="C729" s="75"/>
      <c r="D729" s="150"/>
      <c r="E729" s="171"/>
      <c r="F729" s="37"/>
      <c r="G729" s="205"/>
      <c r="H729" s="37">
        <f>SUM(F728*H728)</f>
        <v>1174.6956</v>
      </c>
      <c r="I729" s="283">
        <f>SUM(F728*I728)</f>
        <v>1217.3564000000001</v>
      </c>
      <c r="J729" s="62">
        <f>SUM(H729:I729)+0.01</f>
        <v>2392.0620000000004</v>
      </c>
    </row>
    <row r="730" spans="2:10" x14ac:dyDescent="0.2">
      <c r="B730" s="35">
        <v>81530</v>
      </c>
      <c r="C730" s="84" t="s">
        <v>168</v>
      </c>
      <c r="D730" s="152" t="s">
        <v>805</v>
      </c>
      <c r="E730" s="171" t="s">
        <v>372</v>
      </c>
      <c r="F730" s="37">
        <v>76.180000000000007</v>
      </c>
      <c r="G730" s="205" t="s">
        <v>138</v>
      </c>
      <c r="H730" s="37">
        <v>5.71</v>
      </c>
      <c r="I730" s="279">
        <v>32.049999999999997</v>
      </c>
      <c r="J730" s="62"/>
    </row>
    <row r="731" spans="2:10" x14ac:dyDescent="0.2">
      <c r="B731" s="35"/>
      <c r="C731" s="75"/>
      <c r="D731" s="150"/>
      <c r="E731" s="171"/>
      <c r="F731" s="37"/>
      <c r="G731" s="205"/>
      <c r="H731" s="37">
        <f>SUM(F730*H730)</f>
        <v>434.98780000000005</v>
      </c>
      <c r="I731" s="283">
        <f>SUM(F730*I730)</f>
        <v>2441.569</v>
      </c>
      <c r="J731" s="62">
        <f>SUM(H731:I731)</f>
        <v>2876.5567999999998</v>
      </c>
    </row>
    <row r="732" spans="2:10" x14ac:dyDescent="0.2">
      <c r="B732" s="35">
        <v>88415</v>
      </c>
      <c r="C732" s="72" t="s">
        <v>167</v>
      </c>
      <c r="D732" s="152" t="s">
        <v>806</v>
      </c>
      <c r="E732" s="172" t="s">
        <v>402</v>
      </c>
      <c r="F732" s="37">
        <v>76.180000000000007</v>
      </c>
      <c r="G732" s="205" t="s">
        <v>138</v>
      </c>
      <c r="H732" s="37">
        <v>1.38</v>
      </c>
      <c r="I732" s="279">
        <v>1.33</v>
      </c>
      <c r="J732" s="62"/>
    </row>
    <row r="733" spans="2:10" x14ac:dyDescent="0.2">
      <c r="B733" s="35"/>
      <c r="C733" s="75"/>
      <c r="D733" s="150"/>
      <c r="E733" s="171"/>
      <c r="F733" s="37"/>
      <c r="G733" s="205"/>
      <c r="H733" s="37">
        <f>SUM(F732*H732)</f>
        <v>105.1284</v>
      </c>
      <c r="I733" s="283">
        <f>SUM(F732*I732)</f>
        <v>101.31940000000002</v>
      </c>
      <c r="J733" s="62">
        <f>SUM(H733:I733)</f>
        <v>206.44780000000003</v>
      </c>
    </row>
    <row r="734" spans="2:10" x14ac:dyDescent="0.2">
      <c r="B734" s="35">
        <v>88489</v>
      </c>
      <c r="C734" s="72" t="s">
        <v>167</v>
      </c>
      <c r="D734" s="152" t="s">
        <v>807</v>
      </c>
      <c r="E734" s="172" t="s">
        <v>794</v>
      </c>
      <c r="F734" s="37">
        <v>76.180000000000007</v>
      </c>
      <c r="G734" s="205" t="s">
        <v>138</v>
      </c>
      <c r="H734" s="37">
        <v>10.93</v>
      </c>
      <c r="I734" s="279">
        <v>5.01</v>
      </c>
      <c r="J734" s="62"/>
    </row>
    <row r="735" spans="2:10" x14ac:dyDescent="0.2">
      <c r="B735" s="35"/>
      <c r="C735" s="75"/>
      <c r="D735" s="150"/>
      <c r="E735" s="171"/>
      <c r="F735" s="37"/>
      <c r="G735" s="205"/>
      <c r="H735" s="37">
        <f>SUM(F734*H734)</f>
        <v>832.64740000000006</v>
      </c>
      <c r="I735" s="283">
        <f>SUM(F734*I734)</f>
        <v>381.66180000000003</v>
      </c>
      <c r="J735" s="62">
        <f>SUM(H735:I735)</f>
        <v>1214.3092000000001</v>
      </c>
    </row>
    <row r="736" spans="2:10" x14ac:dyDescent="0.2">
      <c r="B736" s="35" t="s">
        <v>793</v>
      </c>
      <c r="C736" s="72" t="s">
        <v>169</v>
      </c>
      <c r="D736" s="152" t="s">
        <v>808</v>
      </c>
      <c r="E736" s="171" t="s">
        <v>792</v>
      </c>
      <c r="F736" s="37">
        <v>1</v>
      </c>
      <c r="G736" s="205" t="s">
        <v>170</v>
      </c>
      <c r="H736" s="37">
        <v>27421.91</v>
      </c>
      <c r="I736" s="279">
        <v>5586.49</v>
      </c>
      <c r="J736" s="62"/>
    </row>
    <row r="737" spans="2:10" x14ac:dyDescent="0.2">
      <c r="B737" s="35"/>
      <c r="C737" s="75"/>
      <c r="D737" s="150"/>
      <c r="E737" s="171"/>
      <c r="F737" s="37"/>
      <c r="G737" s="205"/>
      <c r="H737" s="37">
        <f>SUM(F736*H736)</f>
        <v>27421.91</v>
      </c>
      <c r="I737" s="283">
        <f>SUM(F736*I736)</f>
        <v>5586.49</v>
      </c>
      <c r="J737" s="62">
        <f>SUM(H737:I737)</f>
        <v>33008.400000000001</v>
      </c>
    </row>
    <row r="738" spans="2:10" x14ac:dyDescent="0.2">
      <c r="B738" s="35"/>
      <c r="C738" s="75"/>
      <c r="D738" s="150"/>
      <c r="E738" s="174" t="s">
        <v>653</v>
      </c>
      <c r="F738" s="199"/>
      <c r="G738" s="209"/>
      <c r="H738" s="245">
        <f>SUM(H711+H713+H715+H717+H719+H721+H723+H725+H727+H729+H731+H733+H735+H737)+0.01</f>
        <v>37855.745900000002</v>
      </c>
      <c r="I738" s="298">
        <f>SUM(I711+I713+I715+I717+I719+I721+I723+I725+I727+I729+I731+I733+I735+I737)+0.01</f>
        <v>13987.991399999999</v>
      </c>
      <c r="J738" s="271">
        <f>SUM(H738:I738)</f>
        <v>51843.737300000001</v>
      </c>
    </row>
    <row r="739" spans="2:10" x14ac:dyDescent="0.2">
      <c r="B739" s="35"/>
      <c r="C739" s="75"/>
      <c r="D739" s="150"/>
      <c r="E739" s="174"/>
      <c r="F739" s="199"/>
      <c r="G739" s="209"/>
      <c r="H739" s="196"/>
      <c r="I739" s="180"/>
      <c r="J739" s="261"/>
    </row>
    <row r="740" spans="2:10" ht="28.5" x14ac:dyDescent="0.2">
      <c r="B740" s="35"/>
      <c r="C740" s="75"/>
      <c r="D740" s="150">
        <f>D709+1</f>
        <v>60202</v>
      </c>
      <c r="E740" s="174" t="s">
        <v>70</v>
      </c>
      <c r="F740" s="199"/>
      <c r="G740" s="209"/>
      <c r="H740" s="196"/>
      <c r="I740" s="180"/>
      <c r="J740" s="261"/>
    </row>
    <row r="741" spans="2:10" x14ac:dyDescent="0.2">
      <c r="B741" s="35" t="s">
        <v>810</v>
      </c>
      <c r="C741" s="72" t="s">
        <v>169</v>
      </c>
      <c r="D741" s="152" t="s">
        <v>1045</v>
      </c>
      <c r="E741" s="173" t="s">
        <v>809</v>
      </c>
      <c r="F741" s="37">
        <v>1</v>
      </c>
      <c r="G741" s="205" t="s">
        <v>170</v>
      </c>
      <c r="H741" s="37">
        <v>1799.83</v>
      </c>
      <c r="I741" s="279">
        <v>321.45</v>
      </c>
      <c r="J741" s="62"/>
    </row>
    <row r="742" spans="2:10" x14ac:dyDescent="0.2">
      <c r="B742" s="35"/>
      <c r="C742" s="75"/>
      <c r="D742" s="150"/>
      <c r="E742" s="173"/>
      <c r="F742" s="37"/>
      <c r="G742" s="205"/>
      <c r="H742" s="37">
        <f>SUM(F741*H741)</f>
        <v>1799.83</v>
      </c>
      <c r="I742" s="283">
        <f>SUM(F741*I741)</f>
        <v>321.45</v>
      </c>
      <c r="J742" s="62">
        <f>SUM(H742:I742)</f>
        <v>2121.2799999999997</v>
      </c>
    </row>
    <row r="743" spans="2:10" x14ac:dyDescent="0.2">
      <c r="B743" s="35"/>
      <c r="C743" s="75"/>
      <c r="D743" s="150"/>
      <c r="E743" s="174" t="s">
        <v>654</v>
      </c>
      <c r="F743" s="199"/>
      <c r="G743" s="209"/>
      <c r="H743" s="246">
        <f>SUM(H742)</f>
        <v>1799.83</v>
      </c>
      <c r="I743" s="299">
        <f>SUM(I742)</f>
        <v>321.45</v>
      </c>
      <c r="J743" s="272">
        <f>SUM(H743:I743)</f>
        <v>2121.2799999999997</v>
      </c>
    </row>
    <row r="744" spans="2:10" x14ac:dyDescent="0.2">
      <c r="B744" s="35"/>
      <c r="C744" s="75"/>
      <c r="D744" s="150"/>
      <c r="E744" s="174"/>
      <c r="F744" s="199"/>
      <c r="G744" s="209"/>
      <c r="H744" s="196"/>
      <c r="I744" s="180"/>
      <c r="J744" s="261"/>
    </row>
    <row r="745" spans="2:10" ht="28.5" x14ac:dyDescent="0.2">
      <c r="B745" s="35"/>
      <c r="C745" s="75"/>
      <c r="D745" s="150">
        <f>D740+1</f>
        <v>60203</v>
      </c>
      <c r="E745" s="174" t="s">
        <v>71</v>
      </c>
      <c r="F745" s="199"/>
      <c r="G745" s="209"/>
      <c r="H745" s="196"/>
      <c r="I745" s="180"/>
      <c r="J745" s="261"/>
    </row>
    <row r="746" spans="2:10" x14ac:dyDescent="0.2">
      <c r="B746" s="35" t="s">
        <v>812</v>
      </c>
      <c r="C746" s="72" t="s">
        <v>169</v>
      </c>
      <c r="D746" s="152" t="s">
        <v>1046</v>
      </c>
      <c r="E746" s="173" t="s">
        <v>811</v>
      </c>
      <c r="F746" s="37">
        <v>1</v>
      </c>
      <c r="G746" s="205" t="s">
        <v>170</v>
      </c>
      <c r="H746" s="37">
        <v>2893.42</v>
      </c>
      <c r="I746" s="279">
        <v>642.89</v>
      </c>
      <c r="J746" s="62"/>
    </row>
    <row r="747" spans="2:10" x14ac:dyDescent="0.2">
      <c r="B747" s="35"/>
      <c r="C747" s="75"/>
      <c r="D747" s="150"/>
      <c r="E747" s="173"/>
      <c r="F747" s="37"/>
      <c r="G747" s="205"/>
      <c r="H747" s="37">
        <f>SUM(F746*H746)</f>
        <v>2893.42</v>
      </c>
      <c r="I747" s="283">
        <f>SUM(F746*I746)</f>
        <v>642.89</v>
      </c>
      <c r="J747" s="62">
        <f>SUM(H747:I747)</f>
        <v>3536.31</v>
      </c>
    </row>
    <row r="748" spans="2:10" x14ac:dyDescent="0.2">
      <c r="B748" s="35"/>
      <c r="C748" s="75"/>
      <c r="D748" s="150"/>
      <c r="E748" s="174" t="s">
        <v>655</v>
      </c>
      <c r="F748" s="199"/>
      <c r="G748" s="209"/>
      <c r="H748" s="246">
        <f>SUM(H747)</f>
        <v>2893.42</v>
      </c>
      <c r="I748" s="299">
        <f>SUM(I747)</f>
        <v>642.89</v>
      </c>
      <c r="J748" s="272">
        <f>SUM(H748:I748)</f>
        <v>3536.31</v>
      </c>
    </row>
    <row r="749" spans="2:10" x14ac:dyDescent="0.2">
      <c r="B749" s="35"/>
      <c r="C749" s="75"/>
      <c r="D749" s="150"/>
      <c r="E749" s="174"/>
      <c r="F749" s="199"/>
      <c r="G749" s="209"/>
      <c r="H749" s="196"/>
      <c r="I749" s="180"/>
      <c r="J749" s="261"/>
    </row>
    <row r="750" spans="2:10" x14ac:dyDescent="0.2">
      <c r="B750" s="35"/>
      <c r="C750" s="75"/>
      <c r="D750" s="150">
        <f t="shared" ref="D750" si="3">D745+1</f>
        <v>60204</v>
      </c>
      <c r="E750" s="174" t="s">
        <v>72</v>
      </c>
      <c r="F750" s="37">
        <v>1</v>
      </c>
      <c r="G750" s="205" t="s">
        <v>170</v>
      </c>
      <c r="H750" s="247">
        <v>31624.36</v>
      </c>
      <c r="I750" s="300">
        <v>4971</v>
      </c>
      <c r="J750" s="261"/>
    </row>
    <row r="751" spans="2:10" x14ac:dyDescent="0.2">
      <c r="B751" s="35" t="s">
        <v>813</v>
      </c>
      <c r="C751" s="72" t="s">
        <v>169</v>
      </c>
      <c r="D751" s="152" t="s">
        <v>1047</v>
      </c>
      <c r="E751" s="174" t="s">
        <v>1044</v>
      </c>
      <c r="F751" s="199"/>
      <c r="G751" s="209"/>
      <c r="H751" s="132">
        <f>SUM(F750*H750)</f>
        <v>31624.36</v>
      </c>
      <c r="I751" s="283">
        <v>6279.37</v>
      </c>
      <c r="J751" s="62">
        <f>SUM(H751:I751)</f>
        <v>37903.730000000003</v>
      </c>
    </row>
    <row r="752" spans="2:10" x14ac:dyDescent="0.2">
      <c r="B752" s="35"/>
      <c r="C752" s="75"/>
      <c r="E752" s="174" t="s">
        <v>656</v>
      </c>
      <c r="F752" s="199"/>
      <c r="G752" s="209"/>
      <c r="H752" s="246">
        <f>SUM(H751)</f>
        <v>31624.36</v>
      </c>
      <c r="I752" s="299">
        <f>SUM(I751)</f>
        <v>6279.37</v>
      </c>
      <c r="J752" s="272">
        <f>SUM(H752:I752)</f>
        <v>37903.730000000003</v>
      </c>
    </row>
    <row r="753" spans="2:10" x14ac:dyDescent="0.2">
      <c r="B753" s="35"/>
      <c r="C753" s="75"/>
      <c r="D753" s="150"/>
      <c r="E753" s="174"/>
      <c r="F753" s="199"/>
      <c r="G753" s="209"/>
      <c r="H753" s="196"/>
      <c r="I753" s="180"/>
      <c r="J753" s="261"/>
    </row>
    <row r="754" spans="2:10" x14ac:dyDescent="0.2">
      <c r="B754" s="91"/>
      <c r="C754" s="81"/>
      <c r="D754" s="149"/>
      <c r="E754" s="190" t="s">
        <v>657</v>
      </c>
      <c r="F754" s="200"/>
      <c r="G754" s="213"/>
      <c r="H754" s="233">
        <f>SUM(H738+H743+H748+H752)</f>
        <v>74173.355899999995</v>
      </c>
      <c r="I754" s="284">
        <f>SUM(I738+I743+I748+I752)</f>
        <v>21231.701399999998</v>
      </c>
      <c r="J754" s="256">
        <f>SUM(H754:I754)</f>
        <v>95405.057299999986</v>
      </c>
    </row>
    <row r="755" spans="2:10" x14ac:dyDescent="0.2">
      <c r="B755" s="35"/>
      <c r="C755" s="75"/>
      <c r="D755" s="154"/>
      <c r="E755" s="180"/>
      <c r="F755" s="201"/>
      <c r="G755" s="214"/>
      <c r="H755" s="196"/>
      <c r="I755" s="180"/>
      <c r="J755" s="261"/>
    </row>
    <row r="756" spans="2:10" x14ac:dyDescent="0.2">
      <c r="B756" s="91"/>
      <c r="C756" s="81"/>
      <c r="D756" s="149">
        <f>D708+1</f>
        <v>603</v>
      </c>
      <c r="E756" s="190" t="s">
        <v>74</v>
      </c>
      <c r="F756" s="200"/>
      <c r="G756" s="213"/>
      <c r="H756" s="242"/>
      <c r="I756" s="170"/>
      <c r="J756" s="267"/>
    </row>
    <row r="757" spans="2:10" ht="28.5" x14ac:dyDescent="0.2">
      <c r="B757" s="35"/>
      <c r="C757" s="75"/>
      <c r="D757" s="150">
        <f>D756*100+1</f>
        <v>60301</v>
      </c>
      <c r="E757" s="174" t="s">
        <v>76</v>
      </c>
      <c r="F757" s="199"/>
      <c r="G757" s="209"/>
      <c r="H757" s="196"/>
      <c r="I757" s="180"/>
      <c r="J757" s="261"/>
    </row>
    <row r="758" spans="2:10" x14ac:dyDescent="0.2">
      <c r="B758" s="35">
        <v>31121</v>
      </c>
      <c r="C758" s="72" t="s">
        <v>168</v>
      </c>
      <c r="D758" s="152" t="s">
        <v>660</v>
      </c>
      <c r="E758" s="171" t="s">
        <v>468</v>
      </c>
      <c r="F758" s="37">
        <v>70.400000000000006</v>
      </c>
      <c r="G758" s="205" t="s">
        <v>173</v>
      </c>
      <c r="H758" s="37">
        <v>0</v>
      </c>
      <c r="I758" s="279">
        <v>54.73</v>
      </c>
      <c r="J758" s="62"/>
    </row>
    <row r="759" spans="2:10" x14ac:dyDescent="0.2">
      <c r="B759" s="35"/>
      <c r="C759" s="75"/>
      <c r="D759" s="150"/>
      <c r="E759" s="171"/>
      <c r="F759" s="37"/>
      <c r="G759" s="205"/>
      <c r="H759" s="37">
        <f>SUM(F758*H758)</f>
        <v>0</v>
      </c>
      <c r="I759" s="283">
        <f>SUM(F758*I758)</f>
        <v>3852.9920000000002</v>
      </c>
      <c r="J759" s="62">
        <f>SUM(H759:I759)</f>
        <v>3852.9920000000002</v>
      </c>
    </row>
    <row r="760" spans="2:10" x14ac:dyDescent="0.2">
      <c r="B760" s="35">
        <v>31402</v>
      </c>
      <c r="C760" s="72" t="s">
        <v>168</v>
      </c>
      <c r="D760" s="152" t="s">
        <v>662</v>
      </c>
      <c r="E760" s="171" t="s">
        <v>658</v>
      </c>
      <c r="F760" s="37">
        <v>70.400000000000006</v>
      </c>
      <c r="G760" s="205" t="s">
        <v>173</v>
      </c>
      <c r="H760" s="37">
        <v>35.619999999999997</v>
      </c>
      <c r="I760" s="279">
        <v>26.27</v>
      </c>
      <c r="J760" s="62"/>
    </row>
    <row r="761" spans="2:10" x14ac:dyDescent="0.2">
      <c r="B761" s="35"/>
      <c r="C761" s="75"/>
      <c r="D761" s="150"/>
      <c r="E761" s="171"/>
      <c r="F761" s="37"/>
      <c r="G761" s="205"/>
      <c r="H761" s="37">
        <f>SUM(F760*H760)</f>
        <v>2507.6480000000001</v>
      </c>
      <c r="I761" s="283">
        <f>SUM(F760*I760)</f>
        <v>1849.4080000000001</v>
      </c>
      <c r="J761" s="62">
        <f>SUM(H761:I761)</f>
        <v>4357.0560000000005</v>
      </c>
    </row>
    <row r="762" spans="2:10" ht="25.5" x14ac:dyDescent="0.2">
      <c r="B762" s="35">
        <v>97083</v>
      </c>
      <c r="C762" s="72" t="s">
        <v>167</v>
      </c>
      <c r="D762" s="152" t="s">
        <v>663</v>
      </c>
      <c r="E762" s="172" t="s">
        <v>598</v>
      </c>
      <c r="F762" s="37">
        <v>176</v>
      </c>
      <c r="G762" s="205" t="s">
        <v>138</v>
      </c>
      <c r="H762" s="37">
        <v>0.43</v>
      </c>
      <c r="I762" s="279">
        <v>2.44</v>
      </c>
      <c r="J762" s="62"/>
    </row>
    <row r="763" spans="2:10" x14ac:dyDescent="0.2">
      <c r="B763" s="35"/>
      <c r="C763" s="75"/>
      <c r="D763" s="150"/>
      <c r="E763" s="171"/>
      <c r="F763" s="37"/>
      <c r="G763" s="205"/>
      <c r="H763" s="37">
        <f>SUM(F762*H762)</f>
        <v>75.679999999999993</v>
      </c>
      <c r="I763" s="283">
        <f>SUM(F762*I762)</f>
        <v>429.44</v>
      </c>
      <c r="J763" s="62">
        <f>SUM(H763:I763)</f>
        <v>505.12</v>
      </c>
    </row>
    <row r="764" spans="2:10" x14ac:dyDescent="0.2">
      <c r="B764" s="35">
        <v>7502</v>
      </c>
      <c r="C764" s="72" t="s">
        <v>168</v>
      </c>
      <c r="D764" s="152" t="s">
        <v>664</v>
      </c>
      <c r="E764" s="171" t="s">
        <v>661</v>
      </c>
      <c r="F764" s="37">
        <v>70.400000000000006</v>
      </c>
      <c r="G764" s="205" t="s">
        <v>173</v>
      </c>
      <c r="H764" s="37">
        <v>126.32</v>
      </c>
      <c r="I764" s="279">
        <v>0</v>
      </c>
      <c r="J764" s="62"/>
    </row>
    <row r="765" spans="2:10" x14ac:dyDescent="0.2">
      <c r="B765" s="35"/>
      <c r="C765" s="75"/>
      <c r="D765" s="150"/>
      <c r="E765" s="171"/>
      <c r="F765" s="37"/>
      <c r="G765" s="205"/>
      <c r="H765" s="37">
        <f>SUM(F764*H764)</f>
        <v>8892.9279999999999</v>
      </c>
      <c r="I765" s="283">
        <f>SUM(F764*I764)</f>
        <v>0</v>
      </c>
      <c r="J765" s="62">
        <f>SUM(H765:I765)</f>
        <v>8892.9279999999999</v>
      </c>
    </row>
    <row r="766" spans="2:10" x14ac:dyDescent="0.2">
      <c r="B766" s="35"/>
      <c r="C766" s="75"/>
      <c r="D766" s="150"/>
      <c r="E766" s="174" t="s">
        <v>659</v>
      </c>
      <c r="F766" s="202"/>
      <c r="G766" s="216"/>
      <c r="H766" s="245">
        <f>SUM(H759+H761+H763+H765)</f>
        <v>11476.255999999999</v>
      </c>
      <c r="I766" s="298">
        <f>SUM(I759+I761+I763+I765)</f>
        <v>6131.84</v>
      </c>
      <c r="J766" s="270">
        <f>SUM(J759+J761+J763+J765)</f>
        <v>17608.096000000001</v>
      </c>
    </row>
    <row r="767" spans="2:10" x14ac:dyDescent="0.2">
      <c r="B767" s="35"/>
      <c r="C767" s="75"/>
      <c r="D767" s="150"/>
      <c r="E767" s="174"/>
      <c r="F767" s="199"/>
      <c r="G767" s="209"/>
      <c r="H767" s="196"/>
      <c r="I767" s="180"/>
      <c r="J767" s="261"/>
    </row>
    <row r="768" spans="2:10" ht="28.5" x14ac:dyDescent="0.2">
      <c r="B768" s="35"/>
      <c r="C768" s="75"/>
      <c r="D768" s="150">
        <f>D757+1</f>
        <v>60302</v>
      </c>
      <c r="E768" s="174" t="s">
        <v>77</v>
      </c>
      <c r="F768" s="199"/>
      <c r="G768" s="209"/>
      <c r="H768" s="196"/>
      <c r="I768" s="180"/>
      <c r="J768" s="261"/>
    </row>
    <row r="769" spans="2:10" x14ac:dyDescent="0.2">
      <c r="B769" s="35">
        <v>31121</v>
      </c>
      <c r="C769" s="72" t="s">
        <v>168</v>
      </c>
      <c r="D769" s="152" t="s">
        <v>1060</v>
      </c>
      <c r="E769" s="171" t="s">
        <v>468</v>
      </c>
      <c r="F769" s="37">
        <v>7</v>
      </c>
      <c r="G769" s="205" t="s">
        <v>173</v>
      </c>
      <c r="H769" s="37">
        <v>0</v>
      </c>
      <c r="I769" s="279">
        <v>54.73</v>
      </c>
      <c r="J769" s="83"/>
    </row>
    <row r="770" spans="2:10" x14ac:dyDescent="0.2">
      <c r="B770" s="35"/>
      <c r="C770" s="75"/>
      <c r="D770" s="150"/>
      <c r="E770" s="171"/>
      <c r="F770" s="37"/>
      <c r="G770" s="205"/>
      <c r="H770" s="37">
        <f>SUM(F769*H769)</f>
        <v>0</v>
      </c>
      <c r="I770" s="283">
        <f>SUM(F769*I769)</f>
        <v>383.10999999999996</v>
      </c>
      <c r="J770" s="62">
        <f>SUM(H770:I770)</f>
        <v>383.10999999999996</v>
      </c>
    </row>
    <row r="771" spans="2:10" x14ac:dyDescent="0.2">
      <c r="B771" s="35">
        <v>31402</v>
      </c>
      <c r="C771" s="72" t="s">
        <v>168</v>
      </c>
      <c r="D771" s="152" t="s">
        <v>1061</v>
      </c>
      <c r="E771" s="171" t="s">
        <v>658</v>
      </c>
      <c r="F771" s="37">
        <v>7</v>
      </c>
      <c r="G771" s="205" t="s">
        <v>173</v>
      </c>
      <c r="H771" s="37">
        <v>35.619999999999997</v>
      </c>
      <c r="I771" s="279">
        <v>26.27</v>
      </c>
      <c r="J771" s="83"/>
    </row>
    <row r="772" spans="2:10" x14ac:dyDescent="0.2">
      <c r="B772" s="35"/>
      <c r="C772" s="75"/>
      <c r="D772" s="150"/>
      <c r="E772" s="171"/>
      <c r="F772" s="37"/>
      <c r="G772" s="205"/>
      <c r="H772" s="37">
        <f>SUM(F771*H771)</f>
        <v>249.33999999999997</v>
      </c>
      <c r="I772" s="283">
        <f>SUM(F771*I771)</f>
        <v>183.89</v>
      </c>
      <c r="J772" s="62">
        <f>SUM(H772:I772)</f>
        <v>433.22999999999996</v>
      </c>
    </row>
    <row r="773" spans="2:10" ht="25.5" x14ac:dyDescent="0.2">
      <c r="B773" s="35">
        <v>97083</v>
      </c>
      <c r="C773" s="72" t="s">
        <v>167</v>
      </c>
      <c r="D773" s="152" t="s">
        <v>1169</v>
      </c>
      <c r="E773" s="172" t="s">
        <v>598</v>
      </c>
      <c r="F773" s="37">
        <v>7</v>
      </c>
      <c r="G773" s="205" t="s">
        <v>138</v>
      </c>
      <c r="H773" s="37">
        <v>0.43</v>
      </c>
      <c r="I773" s="279">
        <v>2.44</v>
      </c>
      <c r="J773" s="62"/>
    </row>
    <row r="774" spans="2:10" x14ac:dyDescent="0.2">
      <c r="B774" s="35"/>
      <c r="C774" s="75"/>
      <c r="D774" s="150"/>
      <c r="E774" s="171"/>
      <c r="F774" s="37"/>
      <c r="G774" s="205"/>
      <c r="H774" s="37">
        <f>SUM(F773*H773)</f>
        <v>3.01</v>
      </c>
      <c r="I774" s="283">
        <f>SUM(F773*I773)</f>
        <v>17.079999999999998</v>
      </c>
      <c r="J774" s="62">
        <f>SUM(H774:I774)</f>
        <v>20.089999999999996</v>
      </c>
    </row>
    <row r="775" spans="2:10" x14ac:dyDescent="0.2">
      <c r="B775" s="35">
        <v>7502</v>
      </c>
      <c r="C775" s="72" t="s">
        <v>168</v>
      </c>
      <c r="D775" s="152" t="s">
        <v>1170</v>
      </c>
      <c r="E775" s="171" t="s">
        <v>661</v>
      </c>
      <c r="F775" s="37">
        <v>7</v>
      </c>
      <c r="G775" s="205" t="s">
        <v>173</v>
      </c>
      <c r="H775" s="37">
        <v>126.32</v>
      </c>
      <c r="I775" s="279">
        <v>0</v>
      </c>
      <c r="J775" s="62"/>
    </row>
    <row r="776" spans="2:10" x14ac:dyDescent="0.2">
      <c r="B776" s="35"/>
      <c r="C776" s="75"/>
      <c r="D776" s="150"/>
      <c r="E776" s="171"/>
      <c r="F776" s="37"/>
      <c r="G776" s="205"/>
      <c r="H776" s="37">
        <f>SUM(F775*H775)</f>
        <v>884.24</v>
      </c>
      <c r="I776" s="283">
        <f>SUM(F775*I775)</f>
        <v>0</v>
      </c>
      <c r="J776" s="62">
        <f>SUM(H776:I776)</f>
        <v>884.24</v>
      </c>
    </row>
    <row r="777" spans="2:10" ht="28.5" x14ac:dyDescent="0.2">
      <c r="B777" s="35"/>
      <c r="C777" s="75"/>
      <c r="D777" s="150"/>
      <c r="E777" s="174" t="s">
        <v>1168</v>
      </c>
      <c r="F777" s="199"/>
      <c r="G777" s="209"/>
      <c r="H777" s="245">
        <f>SUM(H770+H772+H774+H776)</f>
        <v>1136.5899999999999</v>
      </c>
      <c r="I777" s="298">
        <f>SUM(I770+I772+I774+I776)</f>
        <v>584.08000000000004</v>
      </c>
      <c r="J777" s="270">
        <f>SUM(H777:I777)</f>
        <v>1720.67</v>
      </c>
    </row>
    <row r="778" spans="2:10" x14ac:dyDescent="0.2">
      <c r="B778" s="35"/>
      <c r="C778" s="75"/>
      <c r="D778" s="150"/>
      <c r="E778" s="174"/>
      <c r="F778" s="199"/>
      <c r="G778" s="209"/>
      <c r="H778" s="196"/>
      <c r="I778" s="180"/>
      <c r="J778" s="261"/>
    </row>
    <row r="779" spans="2:10" ht="28.5" x14ac:dyDescent="0.2">
      <c r="B779" s="35"/>
      <c r="C779" s="15"/>
      <c r="D779" s="150">
        <f>D768+1</f>
        <v>60303</v>
      </c>
      <c r="E779" s="174" t="s">
        <v>78</v>
      </c>
      <c r="F779" s="199"/>
      <c r="G779" s="209"/>
      <c r="H779" s="196"/>
      <c r="I779" s="180"/>
      <c r="J779" s="261"/>
    </row>
    <row r="780" spans="2:10" x14ac:dyDescent="0.2">
      <c r="B780" s="35" t="s">
        <v>815</v>
      </c>
      <c r="C780" s="72" t="s">
        <v>169</v>
      </c>
      <c r="D780" s="152" t="s">
        <v>1062</v>
      </c>
      <c r="E780" s="173" t="s">
        <v>814</v>
      </c>
      <c r="F780" s="32">
        <v>106.23</v>
      </c>
      <c r="G780" s="217" t="s">
        <v>138</v>
      </c>
      <c r="H780" s="32">
        <v>28.89</v>
      </c>
      <c r="I780" s="277">
        <v>7.36</v>
      </c>
      <c r="J780" s="63"/>
    </row>
    <row r="781" spans="2:10" x14ac:dyDescent="0.2">
      <c r="B781" s="35"/>
      <c r="C781" s="75"/>
      <c r="D781" s="150"/>
      <c r="E781" s="173"/>
      <c r="F781" s="32"/>
      <c r="G781" s="217"/>
      <c r="H781" s="37">
        <f>SUM(F780*H780)</f>
        <v>3068.9847</v>
      </c>
      <c r="I781" s="283">
        <f>SUM(F780*I780)</f>
        <v>781.85280000000012</v>
      </c>
      <c r="J781" s="62">
        <f>SUM(H781:I781)-0.01</f>
        <v>3850.8274999999999</v>
      </c>
    </row>
    <row r="782" spans="2:10" x14ac:dyDescent="0.2">
      <c r="B782" s="35"/>
      <c r="C782" s="75"/>
      <c r="D782" s="150"/>
      <c r="E782" s="174" t="s">
        <v>665</v>
      </c>
      <c r="F782" s="199"/>
      <c r="G782" s="209"/>
      <c r="H782" s="246">
        <f>SUM(H781)</f>
        <v>3068.9847</v>
      </c>
      <c r="I782" s="299">
        <f>SUM(I781)</f>
        <v>781.85280000000012</v>
      </c>
      <c r="J782" s="272">
        <f>SUM(H782:I782)-0.01</f>
        <v>3850.8274999999999</v>
      </c>
    </row>
    <row r="783" spans="2:10" x14ac:dyDescent="0.2">
      <c r="B783" s="35"/>
      <c r="C783" s="75"/>
      <c r="D783" s="150"/>
      <c r="E783" s="174"/>
      <c r="F783" s="199"/>
      <c r="G783" s="209"/>
      <c r="H783" s="196"/>
      <c r="I783" s="180"/>
      <c r="J783" s="261"/>
    </row>
    <row r="784" spans="2:10" ht="28.5" x14ac:dyDescent="0.2">
      <c r="B784" s="35"/>
      <c r="C784" s="15"/>
      <c r="D784" s="439">
        <f>D779+1</f>
        <v>60304</v>
      </c>
      <c r="E784" s="174" t="s">
        <v>1171</v>
      </c>
      <c r="F784" s="199"/>
      <c r="G784" s="209"/>
      <c r="H784" s="196"/>
      <c r="I784" s="180"/>
      <c r="J784" s="261"/>
    </row>
    <row r="785" spans="2:10" ht="28.5" x14ac:dyDescent="0.2">
      <c r="B785" s="35"/>
      <c r="C785" s="75"/>
      <c r="D785" s="440"/>
      <c r="E785" s="174" t="s">
        <v>1172</v>
      </c>
      <c r="F785" s="199"/>
      <c r="G785" s="209"/>
      <c r="H785" s="196"/>
      <c r="I785" s="180"/>
      <c r="J785" s="261"/>
    </row>
    <row r="786" spans="2:10" ht="28.5" x14ac:dyDescent="0.2">
      <c r="B786" s="35"/>
      <c r="C786" s="75"/>
      <c r="D786" s="440"/>
      <c r="E786" s="174" t="s">
        <v>1173</v>
      </c>
      <c r="F786" s="199"/>
      <c r="G786" s="209"/>
      <c r="H786" s="196"/>
      <c r="I786" s="180"/>
      <c r="J786" s="261"/>
    </row>
    <row r="787" spans="2:10" ht="28.5" x14ac:dyDescent="0.2">
      <c r="B787" s="35"/>
      <c r="C787" s="72"/>
      <c r="D787" s="441"/>
      <c r="E787" s="174" t="s">
        <v>1174</v>
      </c>
      <c r="F787" s="199"/>
      <c r="G787" s="209"/>
      <c r="H787" s="196"/>
      <c r="I787" s="180"/>
      <c r="J787" s="261"/>
    </row>
    <row r="788" spans="2:10" x14ac:dyDescent="0.2">
      <c r="B788" s="35" t="s">
        <v>818</v>
      </c>
      <c r="C788" s="72" t="s">
        <v>169</v>
      </c>
      <c r="D788" s="152" t="s">
        <v>819</v>
      </c>
      <c r="E788" s="171" t="s">
        <v>817</v>
      </c>
      <c r="F788" s="37">
        <v>1</v>
      </c>
      <c r="G788" s="205" t="s">
        <v>139</v>
      </c>
      <c r="H788" s="37">
        <v>12349.85</v>
      </c>
      <c r="I788" s="279">
        <v>927.39</v>
      </c>
      <c r="J788" s="62"/>
    </row>
    <row r="789" spans="2:10" x14ac:dyDescent="0.2">
      <c r="B789" s="35"/>
      <c r="C789" s="75"/>
      <c r="D789" s="68"/>
      <c r="E789" s="171"/>
      <c r="F789" s="37"/>
      <c r="G789" s="205"/>
      <c r="H789" s="37">
        <f>SUM(F788*H788)</f>
        <v>12349.85</v>
      </c>
      <c r="I789" s="283">
        <f>SUM(F788*I788)</f>
        <v>927.39</v>
      </c>
      <c r="J789" s="62">
        <f>SUM(H789:I789)</f>
        <v>13277.24</v>
      </c>
    </row>
    <row r="790" spans="2:10" x14ac:dyDescent="0.2">
      <c r="B790" s="35"/>
      <c r="C790" s="72"/>
      <c r="E790" s="174" t="s">
        <v>1175</v>
      </c>
      <c r="F790" s="199"/>
      <c r="G790" s="209"/>
      <c r="H790" s="246">
        <f>SUM(H789)</f>
        <v>12349.85</v>
      </c>
      <c r="I790" s="299">
        <f>SUM(I789)</f>
        <v>927.39</v>
      </c>
      <c r="J790" s="272">
        <f>SUM(H790:I790)</f>
        <v>13277.24</v>
      </c>
    </row>
    <row r="791" spans="2:10" x14ac:dyDescent="0.2">
      <c r="B791" s="35"/>
      <c r="C791" s="75"/>
      <c r="D791" s="150"/>
      <c r="E791" s="174"/>
      <c r="F791" s="199"/>
      <c r="G791" s="209"/>
      <c r="H791" s="196"/>
      <c r="I791" s="180"/>
      <c r="J791" s="261"/>
    </row>
    <row r="792" spans="2:10" ht="28.5" x14ac:dyDescent="0.2">
      <c r="B792" s="35"/>
      <c r="C792" s="75"/>
      <c r="D792" s="150" t="s">
        <v>816</v>
      </c>
      <c r="E792" s="174" t="s">
        <v>79</v>
      </c>
      <c r="F792" s="199"/>
      <c r="G792" s="209"/>
      <c r="H792" s="196"/>
      <c r="I792" s="180"/>
      <c r="J792" s="261"/>
    </row>
    <row r="793" spans="2:10" x14ac:dyDescent="0.2">
      <c r="B793" s="35" t="s">
        <v>822</v>
      </c>
      <c r="C793" s="72" t="s">
        <v>169</v>
      </c>
      <c r="D793" s="152" t="s">
        <v>820</v>
      </c>
      <c r="E793" s="184" t="s">
        <v>821</v>
      </c>
      <c r="F793" s="32">
        <v>1</v>
      </c>
      <c r="G793" s="217" t="s">
        <v>170</v>
      </c>
      <c r="H793" s="32">
        <v>11761.91</v>
      </c>
      <c r="I793" s="277">
        <v>135.31</v>
      </c>
      <c r="J793" s="63"/>
    </row>
    <row r="794" spans="2:10" x14ac:dyDescent="0.2">
      <c r="B794" s="35"/>
      <c r="C794" s="75"/>
      <c r="D794" s="150"/>
      <c r="E794" s="173"/>
      <c r="F794" s="32"/>
      <c r="G794" s="217"/>
      <c r="H794" s="37">
        <f>SUM(F793*H793)</f>
        <v>11761.91</v>
      </c>
      <c r="I794" s="283">
        <f>SUM(F793*I793)</f>
        <v>135.31</v>
      </c>
      <c r="J794" s="62">
        <f>SUM(H794:I794)</f>
        <v>11897.22</v>
      </c>
    </row>
    <row r="795" spans="2:10" x14ac:dyDescent="0.2">
      <c r="B795" s="35"/>
      <c r="C795" s="68"/>
      <c r="D795" s="150"/>
      <c r="E795" s="174" t="s">
        <v>666</v>
      </c>
      <c r="F795" s="199"/>
      <c r="G795" s="209"/>
      <c r="H795" s="246">
        <f>SUM(H794)</f>
        <v>11761.91</v>
      </c>
      <c r="I795" s="299">
        <f>SUM(I794)</f>
        <v>135.31</v>
      </c>
      <c r="J795" s="272">
        <f>SUM(H795:I795)</f>
        <v>11897.22</v>
      </c>
    </row>
    <row r="796" spans="2:10" x14ac:dyDescent="0.2">
      <c r="B796" s="35"/>
      <c r="C796" s="75"/>
      <c r="D796" s="150"/>
      <c r="E796" s="174"/>
      <c r="F796" s="199"/>
      <c r="G796" s="209"/>
      <c r="H796" s="196"/>
      <c r="I796" s="180"/>
      <c r="J796" s="261"/>
    </row>
    <row r="797" spans="2:10" x14ac:dyDescent="0.2">
      <c r="B797" s="91"/>
      <c r="C797" s="81"/>
      <c r="D797" s="149"/>
      <c r="E797" s="190" t="s">
        <v>667</v>
      </c>
      <c r="F797" s="200"/>
      <c r="G797" s="213"/>
      <c r="H797" s="248">
        <f>SUM(H766+H777+H782+H790+H795)</f>
        <v>39793.590700000001</v>
      </c>
      <c r="I797" s="301">
        <f>SUM(I766+I777+I782+I790+I795)</f>
        <v>8560.4727999999996</v>
      </c>
      <c r="J797" s="273">
        <f>SUM(H797:I797)</f>
        <v>48354.063500000004</v>
      </c>
    </row>
    <row r="798" spans="2:10" x14ac:dyDescent="0.2">
      <c r="B798" s="35"/>
      <c r="C798" s="75"/>
      <c r="D798" s="154"/>
      <c r="E798" s="180"/>
      <c r="F798" s="201"/>
      <c r="G798" s="214"/>
      <c r="H798" s="196"/>
      <c r="I798" s="180"/>
      <c r="J798" s="261"/>
    </row>
    <row r="799" spans="2:10" x14ac:dyDescent="0.2">
      <c r="B799" s="91"/>
      <c r="C799" s="81"/>
      <c r="D799" s="149">
        <f>D756+1</f>
        <v>604</v>
      </c>
      <c r="E799" s="190" t="s">
        <v>75</v>
      </c>
      <c r="F799" s="200"/>
      <c r="G799" s="213"/>
      <c r="H799" s="242"/>
      <c r="I799" s="170"/>
      <c r="J799" s="267"/>
    </row>
    <row r="800" spans="2:10" x14ac:dyDescent="0.2">
      <c r="B800" s="35"/>
      <c r="C800" s="75"/>
      <c r="D800" s="150">
        <f>D799*100+1</f>
        <v>60401</v>
      </c>
      <c r="E800" s="174" t="s">
        <v>66</v>
      </c>
      <c r="F800" s="199"/>
      <c r="G800" s="209"/>
      <c r="H800" s="196"/>
      <c r="I800" s="180"/>
      <c r="J800" s="261"/>
    </row>
    <row r="801" spans="2:11" x14ac:dyDescent="0.2">
      <c r="B801" s="35" t="s">
        <v>670</v>
      </c>
      <c r="C801" s="72" t="s">
        <v>169</v>
      </c>
      <c r="D801" s="152" t="s">
        <v>672</v>
      </c>
      <c r="E801" s="171" t="s">
        <v>669</v>
      </c>
      <c r="F801" s="37">
        <v>47</v>
      </c>
      <c r="G801" s="205" t="s">
        <v>141</v>
      </c>
      <c r="H801" s="37">
        <v>2.96</v>
      </c>
      <c r="I801" s="277">
        <v>2.2000000000000002</v>
      </c>
      <c r="J801" s="62"/>
    </row>
    <row r="802" spans="2:11" x14ac:dyDescent="0.2">
      <c r="B802" s="35"/>
      <c r="C802" s="75"/>
      <c r="D802" s="151"/>
      <c r="E802" s="171"/>
      <c r="F802" s="37"/>
      <c r="G802" s="205"/>
      <c r="H802" s="37">
        <f>SUM(F801*H801)</f>
        <v>139.12</v>
      </c>
      <c r="I802" s="283">
        <f>SUM(F801*I801)</f>
        <v>103.4</v>
      </c>
      <c r="J802" s="62">
        <f>SUM(H802:I802)</f>
        <v>242.52</v>
      </c>
    </row>
    <row r="803" spans="2:11" x14ac:dyDescent="0.2">
      <c r="B803" s="35">
        <v>72947</v>
      </c>
      <c r="C803" s="72" t="s">
        <v>167</v>
      </c>
      <c r="D803" s="152" t="s">
        <v>674</v>
      </c>
      <c r="E803" s="172" t="s">
        <v>671</v>
      </c>
      <c r="F803" s="37">
        <v>10</v>
      </c>
      <c r="G803" s="205" t="s">
        <v>138</v>
      </c>
      <c r="H803" s="37">
        <v>15.58</v>
      </c>
      <c r="I803" s="279">
        <v>0.69</v>
      </c>
      <c r="J803" s="62"/>
    </row>
    <row r="804" spans="2:11" x14ac:dyDescent="0.2">
      <c r="B804" s="35"/>
      <c r="C804" s="75"/>
      <c r="D804" s="151"/>
      <c r="E804" s="171"/>
      <c r="F804" s="37"/>
      <c r="G804" s="205"/>
      <c r="H804" s="37">
        <f>SUM(F803*H803)</f>
        <v>155.80000000000001</v>
      </c>
      <c r="I804" s="283">
        <f>SUM(F803*I803)</f>
        <v>6.8999999999999995</v>
      </c>
      <c r="J804" s="62">
        <f>SUM(H804:I804)</f>
        <v>162.70000000000002</v>
      </c>
    </row>
    <row r="805" spans="2:11" x14ac:dyDescent="0.2">
      <c r="B805" s="35"/>
      <c r="C805" s="75"/>
      <c r="D805" s="150"/>
      <c r="E805" s="177" t="s">
        <v>668</v>
      </c>
      <c r="F805" s="39"/>
      <c r="G805" s="215"/>
      <c r="H805" s="39">
        <f>SUM(H802+H804)</f>
        <v>294.92</v>
      </c>
      <c r="I805" s="285">
        <f>SUM(I802+I804)</f>
        <v>110.30000000000001</v>
      </c>
      <c r="J805" s="65">
        <f>SUM(H805:I805)</f>
        <v>405.22</v>
      </c>
      <c r="K805" s="50"/>
    </row>
    <row r="806" spans="2:11" x14ac:dyDescent="0.2">
      <c r="B806" s="35"/>
      <c r="C806" s="75"/>
      <c r="D806" s="151"/>
      <c r="E806" s="180"/>
      <c r="F806" s="199"/>
      <c r="G806" s="209"/>
      <c r="H806" s="196"/>
      <c r="I806" s="180"/>
      <c r="J806" s="261"/>
    </row>
    <row r="807" spans="2:11" x14ac:dyDescent="0.2">
      <c r="B807" s="35"/>
      <c r="C807" s="75"/>
      <c r="D807" s="150">
        <f>D800+1</f>
        <v>60402</v>
      </c>
      <c r="E807" s="174" t="s">
        <v>67</v>
      </c>
      <c r="F807" s="199"/>
      <c r="G807" s="209"/>
      <c r="H807" s="196"/>
      <c r="I807" s="180"/>
      <c r="J807" s="261"/>
    </row>
    <row r="808" spans="2:11" x14ac:dyDescent="0.2">
      <c r="B808" s="35">
        <v>72947</v>
      </c>
      <c r="C808" s="72" t="s">
        <v>167</v>
      </c>
      <c r="D808" s="152" t="s">
        <v>675</v>
      </c>
      <c r="E808" s="172" t="s">
        <v>673</v>
      </c>
      <c r="F808" s="37">
        <v>27.3</v>
      </c>
      <c r="G808" s="205" t="s">
        <v>138</v>
      </c>
      <c r="H808" s="37">
        <v>15.58</v>
      </c>
      <c r="I808" s="279">
        <v>0.69</v>
      </c>
      <c r="J808" s="62"/>
    </row>
    <row r="809" spans="2:11" x14ac:dyDescent="0.2">
      <c r="B809" s="35"/>
      <c r="C809" s="75"/>
      <c r="D809" s="151"/>
      <c r="E809" s="171"/>
      <c r="F809" s="37"/>
      <c r="G809" s="205"/>
      <c r="H809" s="37">
        <f>SUM(F808*H808)</f>
        <v>425.334</v>
      </c>
      <c r="I809" s="283">
        <f>SUM(F808*I808)</f>
        <v>18.837</v>
      </c>
      <c r="J809" s="62">
        <f>SUM(H809:I809)</f>
        <v>444.17099999999999</v>
      </c>
    </row>
    <row r="810" spans="2:11" x14ac:dyDescent="0.2">
      <c r="B810" s="35"/>
      <c r="C810" s="75"/>
      <c r="D810" s="151"/>
      <c r="E810" s="177" t="s">
        <v>676</v>
      </c>
      <c r="F810" s="39"/>
      <c r="G810" s="215"/>
      <c r="H810" s="39">
        <f>SUM(H809)</f>
        <v>425.334</v>
      </c>
      <c r="I810" s="285">
        <f>SUM(I809)</f>
        <v>18.837</v>
      </c>
      <c r="J810" s="65">
        <f>SUM(H810:I810)</f>
        <v>444.17099999999999</v>
      </c>
    </row>
    <row r="811" spans="2:11" x14ac:dyDescent="0.2">
      <c r="B811" s="35"/>
      <c r="C811" s="75"/>
      <c r="D811" s="151"/>
      <c r="E811" s="180"/>
      <c r="F811" s="199"/>
      <c r="G811" s="209"/>
      <c r="H811" s="196"/>
      <c r="I811" s="180"/>
      <c r="J811" s="261"/>
    </row>
    <row r="812" spans="2:11" x14ac:dyDescent="0.2">
      <c r="B812" s="91"/>
      <c r="C812" s="81"/>
      <c r="D812" s="149"/>
      <c r="E812" s="190" t="s">
        <v>677</v>
      </c>
      <c r="F812" s="200"/>
      <c r="G812" s="213"/>
      <c r="H812" s="243">
        <f>SUM(H805+H810)</f>
        <v>720.25400000000002</v>
      </c>
      <c r="I812" s="296">
        <f>SUM(I805+I810)</f>
        <v>129.137</v>
      </c>
      <c r="J812" s="268">
        <f>SUM(J805+J810)</f>
        <v>849.39100000000008</v>
      </c>
    </row>
    <row r="813" spans="2:11" x14ac:dyDescent="0.2">
      <c r="B813" s="35"/>
      <c r="C813" s="75"/>
      <c r="D813" s="151"/>
      <c r="E813" s="180"/>
      <c r="F813" s="199"/>
      <c r="G813" s="209"/>
      <c r="H813" s="15"/>
      <c r="I813" s="191"/>
      <c r="J813" s="69"/>
    </row>
    <row r="814" spans="2:11" x14ac:dyDescent="0.2">
      <c r="B814" s="90"/>
      <c r="C814" s="85"/>
      <c r="D814" s="155"/>
      <c r="E814" s="176" t="s">
        <v>678</v>
      </c>
      <c r="F814" s="197"/>
      <c r="G814" s="207"/>
      <c r="H814" s="231">
        <f>SUM(H706+H754+H797+H812)</f>
        <v>174402.28629999998</v>
      </c>
      <c r="I814" s="281">
        <f>SUM(I706+I754+I797+I812)</f>
        <v>55025.546999999991</v>
      </c>
      <c r="J814" s="254">
        <f>SUM(J706+J754+J797+J812)</f>
        <v>229427.84329999995</v>
      </c>
    </row>
    <row r="815" spans="2:11" x14ac:dyDescent="0.2">
      <c r="B815" s="35"/>
      <c r="C815" s="75"/>
      <c r="D815" s="151"/>
      <c r="E815" s="180"/>
      <c r="F815" s="199"/>
      <c r="G815" s="209"/>
      <c r="H815" s="196"/>
      <c r="I815" s="180"/>
      <c r="J815" s="261"/>
    </row>
    <row r="816" spans="2:11" x14ac:dyDescent="0.2">
      <c r="B816" s="90"/>
      <c r="C816" s="85"/>
      <c r="D816" s="155">
        <v>7</v>
      </c>
      <c r="E816" s="176" t="s">
        <v>679</v>
      </c>
      <c r="F816" s="197"/>
      <c r="G816" s="207"/>
      <c r="H816" s="235"/>
      <c r="I816" s="287"/>
      <c r="J816" s="258"/>
    </row>
    <row r="817" spans="2:10" x14ac:dyDescent="0.2">
      <c r="B817" s="91"/>
      <c r="C817" s="81"/>
      <c r="D817" s="161" t="s">
        <v>681</v>
      </c>
      <c r="E817" s="188" t="s">
        <v>680</v>
      </c>
      <c r="F817" s="200"/>
      <c r="G817" s="213"/>
      <c r="H817" s="242"/>
      <c r="I817" s="170"/>
      <c r="J817" s="267"/>
    </row>
    <row r="818" spans="2:10" x14ac:dyDescent="0.2">
      <c r="B818" s="35"/>
      <c r="C818" s="75"/>
      <c r="D818" s="150" t="s">
        <v>688</v>
      </c>
      <c r="E818" s="192" t="s">
        <v>682</v>
      </c>
      <c r="F818" s="32"/>
      <c r="G818" s="217"/>
      <c r="H818" s="32"/>
      <c r="I818" s="277"/>
      <c r="J818" s="63"/>
    </row>
    <row r="819" spans="2:10" ht="38.25" x14ac:dyDescent="0.2">
      <c r="B819" s="35">
        <v>91784</v>
      </c>
      <c r="C819" s="72" t="s">
        <v>167</v>
      </c>
      <c r="D819" s="152" t="s">
        <v>714</v>
      </c>
      <c r="E819" s="172" t="s">
        <v>683</v>
      </c>
      <c r="F819" s="37">
        <v>159</v>
      </c>
      <c r="G819" s="205" t="s">
        <v>141</v>
      </c>
      <c r="H819" s="37">
        <v>11.6</v>
      </c>
      <c r="I819" s="279">
        <v>26.1</v>
      </c>
      <c r="J819" s="62"/>
    </row>
    <row r="820" spans="2:10" x14ac:dyDescent="0.2">
      <c r="B820" s="35"/>
      <c r="C820" s="75"/>
      <c r="D820" s="151"/>
      <c r="E820" s="171"/>
      <c r="F820" s="37"/>
      <c r="G820" s="205"/>
      <c r="H820" s="37">
        <f>SUM(F819*H819)</f>
        <v>1844.3999999999999</v>
      </c>
      <c r="I820" s="283">
        <f>SUM(F819*I819)</f>
        <v>4149.9000000000005</v>
      </c>
      <c r="J820" s="62">
        <f>SUM(H820:I820)</f>
        <v>5994.3</v>
      </c>
    </row>
    <row r="821" spans="2:10" ht="38.25" x14ac:dyDescent="0.2">
      <c r="B821" s="35">
        <v>91785</v>
      </c>
      <c r="C821" s="72" t="s">
        <v>167</v>
      </c>
      <c r="D821" s="152" t="s">
        <v>715</v>
      </c>
      <c r="E821" s="172" t="s">
        <v>684</v>
      </c>
      <c r="F821" s="37">
        <v>72</v>
      </c>
      <c r="G821" s="205" t="s">
        <v>141</v>
      </c>
      <c r="H821" s="37">
        <v>11.94</v>
      </c>
      <c r="I821" s="279">
        <v>25.37</v>
      </c>
      <c r="J821" s="62"/>
    </row>
    <row r="822" spans="2:10" x14ac:dyDescent="0.2">
      <c r="B822" s="35"/>
      <c r="C822" s="75"/>
      <c r="D822" s="151"/>
      <c r="E822" s="171"/>
      <c r="F822" s="37"/>
      <c r="G822" s="205"/>
      <c r="H822" s="37">
        <f>SUM(F821*H821)</f>
        <v>859.68</v>
      </c>
      <c r="I822" s="283">
        <f>SUM(F821*I821)</f>
        <v>1826.64</v>
      </c>
      <c r="J822" s="62">
        <f>SUM(H822:I822)</f>
        <v>2686.32</v>
      </c>
    </row>
    <row r="823" spans="2:10" ht="38.25" x14ac:dyDescent="0.2">
      <c r="B823" s="35">
        <v>91786</v>
      </c>
      <c r="C823" s="72" t="s">
        <v>167</v>
      </c>
      <c r="D823" s="152" t="s">
        <v>716</v>
      </c>
      <c r="E823" s="172" t="s">
        <v>685</v>
      </c>
      <c r="F823" s="37">
        <v>49</v>
      </c>
      <c r="G823" s="205" t="s">
        <v>141</v>
      </c>
      <c r="H823" s="37">
        <v>15.87</v>
      </c>
      <c r="I823" s="279">
        <v>9.68</v>
      </c>
      <c r="J823" s="62"/>
    </row>
    <row r="824" spans="2:10" x14ac:dyDescent="0.2">
      <c r="B824" s="35"/>
      <c r="C824" s="75"/>
      <c r="D824" s="151"/>
      <c r="E824" s="171"/>
      <c r="F824" s="37"/>
      <c r="G824" s="205"/>
      <c r="H824" s="37">
        <f>SUM(F823*H823)</f>
        <v>777.63</v>
      </c>
      <c r="I824" s="283">
        <f>SUM(F823*I823)</f>
        <v>474.32</v>
      </c>
      <c r="J824" s="62">
        <f>SUM(H824:I824)</f>
        <v>1251.95</v>
      </c>
    </row>
    <row r="825" spans="2:10" ht="25.5" x14ac:dyDescent="0.2">
      <c r="B825" s="35">
        <v>91787</v>
      </c>
      <c r="C825" s="72" t="s">
        <v>167</v>
      </c>
      <c r="D825" s="152" t="s">
        <v>717</v>
      </c>
      <c r="E825" s="172" t="s">
        <v>686</v>
      </c>
      <c r="F825" s="37">
        <v>6</v>
      </c>
      <c r="G825" s="205" t="s">
        <v>141</v>
      </c>
      <c r="H825" s="37">
        <v>23.84</v>
      </c>
      <c r="I825" s="279">
        <v>4.47</v>
      </c>
      <c r="J825" s="62"/>
    </row>
    <row r="826" spans="2:10" x14ac:dyDescent="0.2">
      <c r="B826" s="35"/>
      <c r="C826" s="75"/>
      <c r="D826" s="151"/>
      <c r="E826" s="171"/>
      <c r="F826" s="37"/>
      <c r="G826" s="205"/>
      <c r="H826" s="37">
        <f>SUM(F825*H825)</f>
        <v>143.04</v>
      </c>
      <c r="I826" s="283">
        <f>SUM(F825*I825)</f>
        <v>26.82</v>
      </c>
      <c r="J826" s="62">
        <f>SUM(H826:I826)</f>
        <v>169.85999999999999</v>
      </c>
    </row>
    <row r="827" spans="2:10" x14ac:dyDescent="0.2">
      <c r="B827" s="35"/>
      <c r="C827" s="75"/>
      <c r="D827" s="151"/>
      <c r="E827" s="177" t="s">
        <v>687</v>
      </c>
      <c r="F827" s="39"/>
      <c r="G827" s="215"/>
      <c r="H827" s="39">
        <f>SUM(H820+H822+H824+H826)</f>
        <v>3624.75</v>
      </c>
      <c r="I827" s="285">
        <f>SUM(I820+I822+I824+I826)</f>
        <v>6477.68</v>
      </c>
      <c r="J827" s="65">
        <f>SUM(H827:I827)</f>
        <v>10102.43</v>
      </c>
    </row>
    <row r="828" spans="2:10" x14ac:dyDescent="0.2">
      <c r="B828" s="35"/>
      <c r="C828" s="75"/>
      <c r="D828" s="151"/>
      <c r="E828" s="173"/>
      <c r="F828" s="32"/>
      <c r="G828" s="217"/>
      <c r="H828" s="32"/>
      <c r="I828" s="277"/>
      <c r="J828" s="63"/>
    </row>
    <row r="829" spans="2:10" x14ac:dyDescent="0.2">
      <c r="B829" s="35"/>
      <c r="C829" s="75"/>
      <c r="D829" s="150" t="s">
        <v>689</v>
      </c>
      <c r="E829" s="177" t="s">
        <v>690</v>
      </c>
      <c r="F829" s="37"/>
      <c r="G829" s="205"/>
      <c r="H829" s="37"/>
      <c r="I829" s="279"/>
      <c r="J829" s="62"/>
    </row>
    <row r="830" spans="2:10" ht="25.5" x14ac:dyDescent="0.2">
      <c r="B830" s="35">
        <v>95644</v>
      </c>
      <c r="C830" s="72" t="s">
        <v>167</v>
      </c>
      <c r="D830" s="152" t="s">
        <v>718</v>
      </c>
      <c r="E830" s="172" t="s">
        <v>691</v>
      </c>
      <c r="F830" s="37">
        <v>1</v>
      </c>
      <c r="G830" s="205" t="s">
        <v>170</v>
      </c>
      <c r="H830" s="37">
        <v>150.54</v>
      </c>
      <c r="I830" s="279">
        <v>58.85</v>
      </c>
      <c r="J830" s="62"/>
    </row>
    <row r="831" spans="2:10" x14ac:dyDescent="0.2">
      <c r="B831" s="35"/>
      <c r="C831" s="75"/>
      <c r="D831" s="151"/>
      <c r="E831" s="171"/>
      <c r="F831" s="37"/>
      <c r="G831" s="205"/>
      <c r="H831" s="37">
        <f>SUM(F830*H830)</f>
        <v>150.54</v>
      </c>
      <c r="I831" s="283">
        <f>SUM(F830*I830)</f>
        <v>58.85</v>
      </c>
      <c r="J831" s="62">
        <f>SUM(H831:I831)</f>
        <v>209.39</v>
      </c>
    </row>
    <row r="832" spans="2:10" ht="25.5" x14ac:dyDescent="0.2">
      <c r="B832" s="35">
        <v>94498</v>
      </c>
      <c r="C832" s="72" t="s">
        <v>167</v>
      </c>
      <c r="D832" s="152" t="s">
        <v>719</v>
      </c>
      <c r="E832" s="172" t="s">
        <v>692</v>
      </c>
      <c r="F832" s="37">
        <v>2</v>
      </c>
      <c r="G832" s="205" t="s">
        <v>170</v>
      </c>
      <c r="H832" s="37">
        <v>159.30000000000001</v>
      </c>
      <c r="I832" s="279">
        <v>29.86</v>
      </c>
      <c r="J832" s="62"/>
    </row>
    <row r="833" spans="2:10" x14ac:dyDescent="0.2">
      <c r="B833" s="35"/>
      <c r="C833" s="75"/>
      <c r="D833" s="151"/>
      <c r="E833" s="171"/>
      <c r="F833" s="37"/>
      <c r="G833" s="205"/>
      <c r="H833" s="37">
        <f>SUM(F832*H832)</f>
        <v>318.60000000000002</v>
      </c>
      <c r="I833" s="283">
        <f>SUM(F832*I832)</f>
        <v>59.72</v>
      </c>
      <c r="J833" s="62">
        <f>SUM(H833:I833)</f>
        <v>378.32000000000005</v>
      </c>
    </row>
    <row r="834" spans="2:10" ht="25.5" x14ac:dyDescent="0.2">
      <c r="B834" s="35">
        <v>94496</v>
      </c>
      <c r="C834" s="72" t="s">
        <v>167</v>
      </c>
      <c r="D834" s="152" t="s">
        <v>720</v>
      </c>
      <c r="E834" s="172" t="s">
        <v>693</v>
      </c>
      <c r="F834" s="37">
        <v>2</v>
      </c>
      <c r="G834" s="205" t="s">
        <v>170</v>
      </c>
      <c r="H834" s="37">
        <v>91.42</v>
      </c>
      <c r="I834" s="279">
        <v>28.81</v>
      </c>
      <c r="J834" s="62"/>
    </row>
    <row r="835" spans="2:10" x14ac:dyDescent="0.2">
      <c r="B835" s="35"/>
      <c r="C835" s="75"/>
      <c r="D835" s="151"/>
      <c r="E835" s="171"/>
      <c r="F835" s="37"/>
      <c r="G835" s="205"/>
      <c r="H835" s="37">
        <f>SUM(F834*H834)</f>
        <v>182.84</v>
      </c>
      <c r="I835" s="283">
        <f>SUM(F834*I834)</f>
        <v>57.62</v>
      </c>
      <c r="J835" s="62">
        <f>SUM(H835:I835)</f>
        <v>240.46</v>
      </c>
    </row>
    <row r="836" spans="2:10" ht="38.25" x14ac:dyDescent="0.2">
      <c r="B836" s="35">
        <v>94792</v>
      </c>
      <c r="C836" s="72" t="s">
        <v>167</v>
      </c>
      <c r="D836" s="152" t="s">
        <v>721</v>
      </c>
      <c r="E836" s="172" t="s">
        <v>694</v>
      </c>
      <c r="F836" s="37">
        <v>1</v>
      </c>
      <c r="G836" s="205" t="s">
        <v>170</v>
      </c>
      <c r="H836" s="37">
        <v>125.75</v>
      </c>
      <c r="I836" s="279">
        <v>28.3</v>
      </c>
      <c r="J836" s="62"/>
    </row>
    <row r="837" spans="2:10" x14ac:dyDescent="0.2">
      <c r="B837" s="35"/>
      <c r="C837" s="75"/>
      <c r="D837" s="151"/>
      <c r="E837" s="171"/>
      <c r="F837" s="37"/>
      <c r="G837" s="205"/>
      <c r="H837" s="37">
        <f>SUM(F836*H836)</f>
        <v>125.75</v>
      </c>
      <c r="I837" s="283">
        <f>SUM(F836*I836)</f>
        <v>28.3</v>
      </c>
      <c r="J837" s="62">
        <f>SUM(H837:I837)</f>
        <v>154.05000000000001</v>
      </c>
    </row>
    <row r="838" spans="2:10" ht="25.5" x14ac:dyDescent="0.2">
      <c r="B838" s="35">
        <v>89987</v>
      </c>
      <c r="C838" s="72" t="s">
        <v>167</v>
      </c>
      <c r="D838" s="152" t="s">
        <v>722</v>
      </c>
      <c r="E838" s="172" t="s">
        <v>695</v>
      </c>
      <c r="F838" s="37">
        <v>12</v>
      </c>
      <c r="G838" s="205" t="s">
        <v>170</v>
      </c>
      <c r="H838" s="37">
        <v>101.83</v>
      </c>
      <c r="I838" s="279">
        <v>9.8800000000000008</v>
      </c>
      <c r="J838" s="62"/>
    </row>
    <row r="839" spans="2:10" x14ac:dyDescent="0.2">
      <c r="B839" s="35"/>
      <c r="C839" s="75"/>
      <c r="D839" s="151"/>
      <c r="E839" s="171"/>
      <c r="F839" s="37"/>
      <c r="G839" s="205"/>
      <c r="H839" s="37">
        <f>SUM(F838*H838)</f>
        <v>1221.96</v>
      </c>
      <c r="I839" s="283">
        <f>SUM(F838*I838)</f>
        <v>118.56</v>
      </c>
      <c r="J839" s="62">
        <f>SUM(H839:I839)</f>
        <v>1340.52</v>
      </c>
    </row>
    <row r="840" spans="2:10" x14ac:dyDescent="0.2">
      <c r="B840" s="35" t="s">
        <v>697</v>
      </c>
      <c r="C840" s="72" t="s">
        <v>169</v>
      </c>
      <c r="D840" s="152" t="s">
        <v>723</v>
      </c>
      <c r="E840" s="171" t="s">
        <v>696</v>
      </c>
      <c r="F840" s="37">
        <v>1</v>
      </c>
      <c r="G840" s="205" t="s">
        <v>170</v>
      </c>
      <c r="H840" s="37">
        <v>63.67</v>
      </c>
      <c r="I840" s="279">
        <v>0</v>
      </c>
      <c r="J840" s="62"/>
    </row>
    <row r="841" spans="2:10" x14ac:dyDescent="0.2">
      <c r="B841" s="35"/>
      <c r="C841" s="75"/>
      <c r="D841" s="151"/>
      <c r="E841" s="171"/>
      <c r="F841" s="37"/>
      <c r="G841" s="205"/>
      <c r="H841" s="37">
        <f>SUM(F840*H840)</f>
        <v>63.67</v>
      </c>
      <c r="I841" s="283">
        <f>SUM(F840*I840)</f>
        <v>0</v>
      </c>
      <c r="J841" s="62">
        <f>SUM(H841:I841)</f>
        <v>63.67</v>
      </c>
    </row>
    <row r="842" spans="2:10" x14ac:dyDescent="0.2">
      <c r="B842" s="35">
        <v>153015</v>
      </c>
      <c r="C842" s="72" t="s">
        <v>168</v>
      </c>
      <c r="D842" s="152" t="s">
        <v>724</v>
      </c>
      <c r="E842" s="171" t="s">
        <v>698</v>
      </c>
      <c r="F842" s="37">
        <v>2</v>
      </c>
      <c r="G842" s="205" t="s">
        <v>170</v>
      </c>
      <c r="H842" s="37">
        <v>272.94</v>
      </c>
      <c r="I842" s="279">
        <v>25.62</v>
      </c>
      <c r="J842" s="62"/>
    </row>
    <row r="843" spans="2:10" x14ac:dyDescent="0.2">
      <c r="B843" s="35"/>
      <c r="C843" s="75"/>
      <c r="D843" s="151"/>
      <c r="E843" s="171"/>
      <c r="F843" s="37"/>
      <c r="G843" s="205"/>
      <c r="H843" s="37">
        <f>SUM(F842*H842)</f>
        <v>545.88</v>
      </c>
      <c r="I843" s="283">
        <f>SUM(F842*I842)</f>
        <v>51.24</v>
      </c>
      <c r="J843" s="62">
        <f>SUM(H843:I843)</f>
        <v>597.12</v>
      </c>
    </row>
    <row r="844" spans="2:10" x14ac:dyDescent="0.2">
      <c r="B844" s="35" t="s">
        <v>700</v>
      </c>
      <c r="C844" s="72" t="s">
        <v>167</v>
      </c>
      <c r="D844" s="152" t="s">
        <v>725</v>
      </c>
      <c r="E844" s="171" t="s">
        <v>699</v>
      </c>
      <c r="F844" s="37">
        <v>2</v>
      </c>
      <c r="G844" s="205" t="s">
        <v>170</v>
      </c>
      <c r="H844" s="37">
        <v>118.06</v>
      </c>
      <c r="I844" s="279">
        <v>20.11</v>
      </c>
      <c r="J844" s="62"/>
    </row>
    <row r="845" spans="2:10" x14ac:dyDescent="0.2">
      <c r="B845" s="35"/>
      <c r="C845" s="75"/>
      <c r="D845" s="151"/>
      <c r="E845" s="171"/>
      <c r="F845" s="37"/>
      <c r="G845" s="205"/>
      <c r="H845" s="37">
        <f>SUM(F844*H844)</f>
        <v>236.12</v>
      </c>
      <c r="I845" s="283">
        <f>SUM(F844*I844)</f>
        <v>40.22</v>
      </c>
      <c r="J845" s="62">
        <f>SUM(H845:I845)</f>
        <v>276.34000000000003</v>
      </c>
    </row>
    <row r="846" spans="2:10" x14ac:dyDescent="0.2">
      <c r="B846" s="35" t="s">
        <v>702</v>
      </c>
      <c r="C846" s="72" t="s">
        <v>169</v>
      </c>
      <c r="D846" s="152" t="s">
        <v>726</v>
      </c>
      <c r="E846" s="171" t="s">
        <v>701</v>
      </c>
      <c r="F846" s="37">
        <v>2</v>
      </c>
      <c r="G846" s="205" t="s">
        <v>170</v>
      </c>
      <c r="H846" s="37">
        <v>1331.65</v>
      </c>
      <c r="I846" s="279">
        <v>119.25</v>
      </c>
      <c r="J846" s="62"/>
    </row>
    <row r="847" spans="2:10" x14ac:dyDescent="0.2">
      <c r="B847" s="35"/>
      <c r="C847" s="75"/>
      <c r="D847" s="151"/>
      <c r="E847" s="171"/>
      <c r="F847" s="37"/>
      <c r="G847" s="205"/>
      <c r="H847" s="37">
        <f>SUM(F846*H846)</f>
        <v>2663.3</v>
      </c>
      <c r="I847" s="283">
        <f>SUM(F846*I846)</f>
        <v>238.5</v>
      </c>
      <c r="J847" s="62">
        <f>SUM(H847:I847)</f>
        <v>2901.8</v>
      </c>
    </row>
    <row r="848" spans="2:10" x14ac:dyDescent="0.2">
      <c r="B848" s="35" t="s">
        <v>704</v>
      </c>
      <c r="C848" s="72" t="s">
        <v>169</v>
      </c>
      <c r="D848" s="152" t="s">
        <v>727</v>
      </c>
      <c r="E848" s="171" t="s">
        <v>703</v>
      </c>
      <c r="F848" s="37">
        <v>2</v>
      </c>
      <c r="G848" s="205" t="s">
        <v>170</v>
      </c>
      <c r="H848" s="37">
        <v>2461.09</v>
      </c>
      <c r="I848" s="279">
        <v>149.06</v>
      </c>
      <c r="J848" s="62"/>
    </row>
    <row r="849" spans="2:10" x14ac:dyDescent="0.2">
      <c r="B849" s="35"/>
      <c r="C849" s="75"/>
      <c r="D849" s="151"/>
      <c r="E849" s="171"/>
      <c r="F849" s="37"/>
      <c r="G849" s="205"/>
      <c r="H849" s="37">
        <f>SUM(F848*H848)</f>
        <v>4922.18</v>
      </c>
      <c r="I849" s="283">
        <f>SUM(F848*I848)</f>
        <v>298.12</v>
      </c>
      <c r="J849" s="62">
        <f>SUM(H849:I849)</f>
        <v>5220.3</v>
      </c>
    </row>
    <row r="850" spans="2:10" x14ac:dyDescent="0.2">
      <c r="B850" s="35"/>
      <c r="C850" s="75"/>
      <c r="D850" s="151"/>
      <c r="E850" s="177" t="s">
        <v>705</v>
      </c>
      <c r="F850" s="39"/>
      <c r="G850" s="215"/>
      <c r="H850" s="39">
        <f>SUM(H831+H833+H835+H837+H839+H841+H843+H845+H847+H849)</f>
        <v>10430.84</v>
      </c>
      <c r="I850" s="285">
        <f>SUM(I831+I833+I835+I837+I839+I841+I843+I845+I847+I849)</f>
        <v>951.13</v>
      </c>
      <c r="J850" s="65">
        <f>SUM(H850:I850)</f>
        <v>11381.97</v>
      </c>
    </row>
    <row r="851" spans="2:10" x14ac:dyDescent="0.2">
      <c r="B851" s="35"/>
      <c r="C851" s="75"/>
      <c r="D851" s="151"/>
      <c r="E851" s="180"/>
      <c r="F851" s="199"/>
      <c r="G851" s="209"/>
      <c r="H851" s="196"/>
      <c r="I851" s="180"/>
      <c r="J851" s="261"/>
    </row>
    <row r="852" spans="2:10" x14ac:dyDescent="0.2">
      <c r="B852" s="91"/>
      <c r="C852" s="81"/>
      <c r="D852" s="161"/>
      <c r="E852" s="188" t="s">
        <v>706</v>
      </c>
      <c r="F852" s="200"/>
      <c r="G852" s="213"/>
      <c r="H852" s="243">
        <f>SUM(H827+H850)</f>
        <v>14055.59</v>
      </c>
      <c r="I852" s="296">
        <f>SUM(I827+I850)</f>
        <v>7428.81</v>
      </c>
      <c r="J852" s="268">
        <f>SUM(J827+J850)</f>
        <v>21484.400000000001</v>
      </c>
    </row>
    <row r="853" spans="2:10" x14ac:dyDescent="0.2">
      <c r="B853" s="35"/>
      <c r="C853" s="75"/>
      <c r="D853" s="151"/>
      <c r="E853" s="180"/>
      <c r="F853" s="199"/>
      <c r="G853" s="209"/>
      <c r="H853" s="196"/>
      <c r="I853" s="180"/>
      <c r="J853" s="261"/>
    </row>
    <row r="854" spans="2:10" x14ac:dyDescent="0.2">
      <c r="B854" s="91"/>
      <c r="C854" s="81"/>
      <c r="D854" s="161" t="s">
        <v>707</v>
      </c>
      <c r="E854" s="188" t="s">
        <v>708</v>
      </c>
      <c r="F854" s="200"/>
      <c r="G854" s="213"/>
      <c r="H854" s="242"/>
      <c r="I854" s="170"/>
      <c r="J854" s="267"/>
    </row>
    <row r="855" spans="2:10" x14ac:dyDescent="0.2">
      <c r="B855" s="35"/>
      <c r="C855" s="75"/>
      <c r="D855" s="150" t="s">
        <v>728</v>
      </c>
      <c r="E855" s="177" t="s">
        <v>682</v>
      </c>
      <c r="F855" s="37"/>
      <c r="G855" s="205"/>
      <c r="H855" s="37"/>
      <c r="I855" s="279"/>
      <c r="J855" s="62"/>
    </row>
    <row r="856" spans="2:10" ht="38.25" x14ac:dyDescent="0.2">
      <c r="B856" s="35">
        <v>91792</v>
      </c>
      <c r="C856" s="72" t="s">
        <v>167</v>
      </c>
      <c r="D856" s="152" t="s">
        <v>729</v>
      </c>
      <c r="E856" s="172" t="s">
        <v>709</v>
      </c>
      <c r="F856" s="37">
        <v>16</v>
      </c>
      <c r="G856" s="205" t="s">
        <v>141</v>
      </c>
      <c r="H856" s="37">
        <v>16.89</v>
      </c>
      <c r="I856" s="279">
        <v>32.630000000000003</v>
      </c>
      <c r="J856" s="62"/>
    </row>
    <row r="857" spans="2:10" x14ac:dyDescent="0.2">
      <c r="B857" s="35"/>
      <c r="C857" s="75"/>
      <c r="D857" s="151"/>
      <c r="E857" s="171"/>
      <c r="F857" s="37"/>
      <c r="G857" s="205"/>
      <c r="H857" s="37">
        <f>SUM(F856*H856)</f>
        <v>270.24</v>
      </c>
      <c r="I857" s="283">
        <f>SUM(F856*I856)</f>
        <v>522.08000000000004</v>
      </c>
      <c r="J857" s="62">
        <f>SUM(H857:I857)</f>
        <v>792.32</v>
      </c>
    </row>
    <row r="858" spans="2:10" ht="38.25" x14ac:dyDescent="0.2">
      <c r="B858" s="35">
        <v>91793</v>
      </c>
      <c r="C858" s="72" t="s">
        <v>167</v>
      </c>
      <c r="D858" s="152" t="s">
        <v>730</v>
      </c>
      <c r="E858" s="172" t="s">
        <v>710</v>
      </c>
      <c r="F858" s="37">
        <v>49</v>
      </c>
      <c r="G858" s="205" t="s">
        <v>141</v>
      </c>
      <c r="H858" s="37">
        <v>33.130000000000003</v>
      </c>
      <c r="I858" s="279">
        <v>40.51</v>
      </c>
      <c r="J858" s="62"/>
    </row>
    <row r="859" spans="2:10" x14ac:dyDescent="0.2">
      <c r="B859" s="35"/>
      <c r="C859" s="75"/>
      <c r="D859" s="151"/>
      <c r="E859" s="171"/>
      <c r="F859" s="37"/>
      <c r="G859" s="205"/>
      <c r="H859" s="37">
        <f>SUM(F858*H858)</f>
        <v>1623.3700000000001</v>
      </c>
      <c r="I859" s="283">
        <f>SUM(F858*I858)</f>
        <v>1984.99</v>
      </c>
      <c r="J859" s="62">
        <f>SUM(H859:I859)</f>
        <v>3608.36</v>
      </c>
    </row>
    <row r="860" spans="2:10" ht="38.25" x14ac:dyDescent="0.2">
      <c r="B860" s="35">
        <v>91794</v>
      </c>
      <c r="C860" s="72" t="s">
        <v>167</v>
      </c>
      <c r="D860" s="152" t="s">
        <v>731</v>
      </c>
      <c r="E860" s="172" t="s">
        <v>711</v>
      </c>
      <c r="F860" s="37">
        <v>3</v>
      </c>
      <c r="G860" s="205" t="s">
        <v>141</v>
      </c>
      <c r="H860" s="37">
        <v>21.84</v>
      </c>
      <c r="I860" s="279">
        <v>12.35</v>
      </c>
      <c r="J860" s="62"/>
    </row>
    <row r="861" spans="2:10" x14ac:dyDescent="0.2">
      <c r="B861" s="35"/>
      <c r="C861" s="75"/>
      <c r="D861" s="151"/>
      <c r="E861" s="171"/>
      <c r="F861" s="37"/>
      <c r="G861" s="205"/>
      <c r="H861" s="37">
        <f>SUM(F860*H860)</f>
        <v>65.52</v>
      </c>
      <c r="I861" s="283">
        <f>SUM(F860*I860)</f>
        <v>37.049999999999997</v>
      </c>
      <c r="J861" s="62">
        <f>SUM(H861:I861)</f>
        <v>102.57</v>
      </c>
    </row>
    <row r="862" spans="2:10" ht="38.25" x14ac:dyDescent="0.2">
      <c r="B862" s="35">
        <v>91795</v>
      </c>
      <c r="C862" s="72" t="s">
        <v>167</v>
      </c>
      <c r="D862" s="152" t="s">
        <v>732</v>
      </c>
      <c r="E862" s="172" t="s">
        <v>712</v>
      </c>
      <c r="F862" s="37">
        <v>145</v>
      </c>
      <c r="G862" s="205" t="s">
        <v>141</v>
      </c>
      <c r="H862" s="37">
        <v>33.950000000000003</v>
      </c>
      <c r="I862" s="279">
        <v>23.81</v>
      </c>
      <c r="J862" s="62"/>
    </row>
    <row r="863" spans="2:10" x14ac:dyDescent="0.2">
      <c r="B863" s="35"/>
      <c r="C863" s="75"/>
      <c r="D863" s="151"/>
      <c r="E863" s="171"/>
      <c r="F863" s="37"/>
      <c r="G863" s="205"/>
      <c r="H863" s="37">
        <f>SUM(F862*H862)</f>
        <v>4922.75</v>
      </c>
      <c r="I863" s="283">
        <f>SUM(F862*I862)</f>
        <v>3452.45</v>
      </c>
      <c r="J863" s="62">
        <f>SUM(H863:I863)</f>
        <v>8375.2000000000007</v>
      </c>
    </row>
    <row r="864" spans="2:10" ht="38.25" x14ac:dyDescent="0.2">
      <c r="B864" s="35">
        <v>91796</v>
      </c>
      <c r="C864" s="72" t="s">
        <v>167</v>
      </c>
      <c r="D864" s="152" t="s">
        <v>733</v>
      </c>
      <c r="E864" s="172" t="s">
        <v>713</v>
      </c>
      <c r="F864" s="37">
        <v>78</v>
      </c>
      <c r="G864" s="205" t="s">
        <v>141</v>
      </c>
      <c r="H864" s="37">
        <v>40.78</v>
      </c>
      <c r="I864" s="279">
        <v>21.16</v>
      </c>
      <c r="J864" s="62"/>
    </row>
    <row r="865" spans="2:10" x14ac:dyDescent="0.2">
      <c r="B865" s="35"/>
      <c r="C865" s="75"/>
      <c r="D865" s="151"/>
      <c r="E865" s="171"/>
      <c r="F865" s="37"/>
      <c r="G865" s="205"/>
      <c r="H865" s="37">
        <f>SUM(F864*H864)</f>
        <v>3180.84</v>
      </c>
      <c r="I865" s="283">
        <f>SUM(F864*I864)</f>
        <v>1650.48</v>
      </c>
      <c r="J865" s="62">
        <f>SUM(H865:I865)</f>
        <v>4831.32</v>
      </c>
    </row>
    <row r="866" spans="2:10" x14ac:dyDescent="0.2">
      <c r="B866" s="35"/>
      <c r="C866" s="75"/>
      <c r="D866" s="151"/>
      <c r="E866" s="177" t="s">
        <v>687</v>
      </c>
      <c r="F866" s="39"/>
      <c r="G866" s="215"/>
      <c r="H866" s="39">
        <f>SUM(H857+H859+H861+H863+H865)</f>
        <v>10062.720000000001</v>
      </c>
      <c r="I866" s="285">
        <f>SUM(I857+I859+I861+I863+I865)</f>
        <v>7647.0499999999993</v>
      </c>
      <c r="J866" s="65">
        <f>SUM(H866:I866)</f>
        <v>17709.77</v>
      </c>
    </row>
    <row r="867" spans="2:10" x14ac:dyDescent="0.2">
      <c r="B867" s="35"/>
      <c r="C867" s="75"/>
      <c r="D867" s="151"/>
      <c r="E867" s="171"/>
      <c r="F867" s="37"/>
      <c r="G867" s="205"/>
      <c r="H867" s="37"/>
      <c r="I867" s="279"/>
      <c r="J867" s="62"/>
    </row>
    <row r="868" spans="2:10" x14ac:dyDescent="0.2">
      <c r="B868" s="35"/>
      <c r="C868" s="75"/>
      <c r="D868" s="150" t="s">
        <v>734</v>
      </c>
      <c r="E868" s="177" t="s">
        <v>690</v>
      </c>
      <c r="F868" s="37"/>
      <c r="G868" s="205"/>
      <c r="H868" s="37"/>
      <c r="I868" s="279"/>
      <c r="J868" s="62"/>
    </row>
    <row r="869" spans="2:10" x14ac:dyDescent="0.2">
      <c r="B869" s="35">
        <v>164042</v>
      </c>
      <c r="C869" s="72" t="s">
        <v>168</v>
      </c>
      <c r="D869" s="152" t="s">
        <v>735</v>
      </c>
      <c r="E869" s="171" t="s">
        <v>739</v>
      </c>
      <c r="F869" s="37">
        <v>17</v>
      </c>
      <c r="G869" s="205" t="s">
        <v>170</v>
      </c>
      <c r="H869" s="37">
        <v>146.32</v>
      </c>
      <c r="I869" s="279">
        <v>251.04</v>
      </c>
      <c r="J869" s="62"/>
    </row>
    <row r="870" spans="2:10" x14ac:dyDescent="0.2">
      <c r="B870" s="35"/>
      <c r="C870" s="75"/>
      <c r="D870" s="151"/>
      <c r="E870" s="171"/>
      <c r="F870" s="37"/>
      <c r="G870" s="205"/>
      <c r="H870" s="37">
        <f>SUM(F869*H869)</f>
        <v>2487.44</v>
      </c>
      <c r="I870" s="283">
        <f>SUM(F869*I869)</f>
        <v>4267.68</v>
      </c>
      <c r="J870" s="62">
        <f>SUM(H870:I870)</f>
        <v>6755.1200000000008</v>
      </c>
    </row>
    <row r="871" spans="2:10" x14ac:dyDescent="0.2">
      <c r="B871" s="35">
        <v>164046</v>
      </c>
      <c r="C871" s="72" t="s">
        <v>168</v>
      </c>
      <c r="D871" s="152" t="s">
        <v>736</v>
      </c>
      <c r="E871" s="171" t="s">
        <v>740</v>
      </c>
      <c r="F871" s="37">
        <v>1</v>
      </c>
      <c r="G871" s="205" t="s">
        <v>170</v>
      </c>
      <c r="H871" s="37">
        <v>262.04000000000002</v>
      </c>
      <c r="I871" s="279">
        <v>313.79000000000002</v>
      </c>
      <c r="J871" s="62"/>
    </row>
    <row r="872" spans="2:10" x14ac:dyDescent="0.2">
      <c r="B872" s="35"/>
      <c r="C872" s="75"/>
      <c r="D872" s="151"/>
      <c r="E872" s="171"/>
      <c r="F872" s="37"/>
      <c r="G872" s="205"/>
      <c r="H872" s="37">
        <f>SUM(F871*H871)</f>
        <v>262.04000000000002</v>
      </c>
      <c r="I872" s="283">
        <f>SUM(F871*I871)</f>
        <v>313.79000000000002</v>
      </c>
      <c r="J872" s="62">
        <f>SUM(H872:I872)</f>
        <v>575.83000000000004</v>
      </c>
    </row>
    <row r="873" spans="2:10" x14ac:dyDescent="0.2">
      <c r="B873" s="35">
        <v>164020</v>
      </c>
      <c r="C873" s="72" t="s">
        <v>168</v>
      </c>
      <c r="D873" s="152" t="s">
        <v>737</v>
      </c>
      <c r="E873" s="171" t="s">
        <v>741</v>
      </c>
      <c r="F873" s="37">
        <v>5</v>
      </c>
      <c r="G873" s="205" t="s">
        <v>170</v>
      </c>
      <c r="H873" s="37">
        <v>24.32</v>
      </c>
      <c r="I873" s="279">
        <v>16</v>
      </c>
      <c r="J873" s="62"/>
    </row>
    <row r="874" spans="2:10" x14ac:dyDescent="0.2">
      <c r="B874" s="35"/>
      <c r="C874" s="75"/>
      <c r="D874" s="151"/>
      <c r="E874" s="171"/>
      <c r="F874" s="37"/>
      <c r="G874" s="205"/>
      <c r="H874" s="37">
        <f>SUM(F873*H873)</f>
        <v>121.6</v>
      </c>
      <c r="I874" s="283">
        <f>SUM(F873*I873)</f>
        <v>80</v>
      </c>
      <c r="J874" s="62">
        <f>SUM(H874:I874)</f>
        <v>201.6</v>
      </c>
    </row>
    <row r="875" spans="2:10" x14ac:dyDescent="0.2">
      <c r="B875" s="35">
        <v>164030</v>
      </c>
      <c r="C875" s="72" t="s">
        <v>168</v>
      </c>
      <c r="D875" s="152" t="s">
        <v>738</v>
      </c>
      <c r="E875" s="171" t="s">
        <v>742</v>
      </c>
      <c r="F875" s="37">
        <v>1</v>
      </c>
      <c r="G875" s="205" t="s">
        <v>170</v>
      </c>
      <c r="H875" s="37">
        <v>51.6</v>
      </c>
      <c r="I875" s="279">
        <v>12.8</v>
      </c>
      <c r="J875" s="62"/>
    </row>
    <row r="876" spans="2:10" x14ac:dyDescent="0.2">
      <c r="B876" s="35"/>
      <c r="C876" s="75"/>
      <c r="D876" s="151"/>
      <c r="E876" s="171"/>
      <c r="F876" s="37"/>
      <c r="G876" s="205"/>
      <c r="H876" s="37">
        <f>SUM(F875*H875)</f>
        <v>51.6</v>
      </c>
      <c r="I876" s="283">
        <f>SUM(F875*I875)</f>
        <v>12.8</v>
      </c>
      <c r="J876" s="62">
        <f>SUM(H876:I876)</f>
        <v>64.400000000000006</v>
      </c>
    </row>
    <row r="877" spans="2:10" x14ac:dyDescent="0.2">
      <c r="B877" s="35"/>
      <c r="C877" s="75"/>
      <c r="D877" s="151"/>
      <c r="E877" s="177" t="s">
        <v>705</v>
      </c>
      <c r="F877" s="39"/>
      <c r="G877" s="215"/>
      <c r="H877" s="39">
        <f>SUM(H870+H872+H874+H876)</f>
        <v>2922.68</v>
      </c>
      <c r="I877" s="285">
        <f>SUM(I870+I872+I874+I876)</f>
        <v>4674.2700000000004</v>
      </c>
      <c r="J877" s="65">
        <f>SUM(H877:I877)</f>
        <v>7596.9500000000007</v>
      </c>
    </row>
    <row r="878" spans="2:10" x14ac:dyDescent="0.2">
      <c r="B878" s="35"/>
      <c r="C878" s="75"/>
      <c r="D878" s="151"/>
      <c r="E878" s="180"/>
      <c r="F878" s="199"/>
      <c r="G878" s="209"/>
      <c r="H878" s="196"/>
      <c r="I878" s="180"/>
      <c r="J878" s="261"/>
    </row>
    <row r="879" spans="2:10" x14ac:dyDescent="0.2">
      <c r="B879" s="91"/>
      <c r="C879" s="81"/>
      <c r="D879" s="161"/>
      <c r="E879" s="188" t="s">
        <v>743</v>
      </c>
      <c r="F879" s="200"/>
      <c r="G879" s="213"/>
      <c r="H879" s="243">
        <f>SUM(H866+H877)</f>
        <v>12985.400000000001</v>
      </c>
      <c r="I879" s="296">
        <f>SUM(I866+I877)</f>
        <v>12321.32</v>
      </c>
      <c r="J879" s="268">
        <f>SUM(J866+J877)</f>
        <v>25306.720000000001</v>
      </c>
    </row>
    <row r="880" spans="2:10" x14ac:dyDescent="0.2">
      <c r="B880" s="35"/>
      <c r="C880" s="75"/>
      <c r="D880" s="151"/>
      <c r="E880" s="180"/>
      <c r="F880" s="199"/>
      <c r="G880" s="209"/>
      <c r="H880" s="196"/>
      <c r="I880" s="180"/>
      <c r="J880" s="261"/>
    </row>
    <row r="881" spans="2:10" x14ac:dyDescent="0.2">
      <c r="B881" s="90"/>
      <c r="C881" s="85"/>
      <c r="D881" s="155"/>
      <c r="E881" s="176" t="s">
        <v>744</v>
      </c>
      <c r="F881" s="197"/>
      <c r="G881" s="207"/>
      <c r="H881" s="231">
        <f>SUM(H852+H879)</f>
        <v>27040.99</v>
      </c>
      <c r="I881" s="281">
        <f>SUM(I852+I879)</f>
        <v>19750.13</v>
      </c>
      <c r="J881" s="254">
        <f>SUM(J852+J879)</f>
        <v>46791.12</v>
      </c>
    </row>
    <row r="882" spans="2:10" x14ac:dyDescent="0.2">
      <c r="B882" s="35"/>
      <c r="C882" s="75"/>
      <c r="D882" s="151"/>
      <c r="E882" s="180"/>
      <c r="F882" s="199"/>
      <c r="G882" s="209"/>
      <c r="H882" s="196"/>
      <c r="I882" s="180"/>
      <c r="J882" s="261"/>
    </row>
    <row r="883" spans="2:10" x14ac:dyDescent="0.2">
      <c r="B883" s="90"/>
      <c r="C883" s="85"/>
      <c r="D883" s="155">
        <v>8</v>
      </c>
      <c r="E883" s="176" t="s">
        <v>745</v>
      </c>
      <c r="F883" s="197"/>
      <c r="G883" s="207"/>
      <c r="H883" s="231"/>
      <c r="I883" s="281"/>
      <c r="J883" s="254"/>
    </row>
    <row r="884" spans="2:10" x14ac:dyDescent="0.2">
      <c r="B884" s="91"/>
      <c r="C884" s="81"/>
      <c r="D884" s="161" t="s">
        <v>826</v>
      </c>
      <c r="E884" s="188" t="s">
        <v>827</v>
      </c>
      <c r="F884" s="200"/>
      <c r="G884" s="213"/>
      <c r="H884" s="242"/>
      <c r="I884" s="170"/>
      <c r="J884" s="267"/>
    </row>
    <row r="885" spans="2:10" x14ac:dyDescent="0.2">
      <c r="B885" s="93" t="s">
        <v>1183</v>
      </c>
      <c r="C885" s="72" t="s">
        <v>169</v>
      </c>
      <c r="D885" s="162" t="s">
        <v>844</v>
      </c>
      <c r="E885" s="187" t="s">
        <v>1123</v>
      </c>
      <c r="F885" s="37">
        <v>1</v>
      </c>
      <c r="G885" s="205" t="s">
        <v>170</v>
      </c>
      <c r="H885" s="37">
        <v>1773.28</v>
      </c>
      <c r="I885" s="279">
        <v>250.11</v>
      </c>
      <c r="J885" s="62"/>
    </row>
    <row r="886" spans="2:10" x14ac:dyDescent="0.2">
      <c r="B886" s="93"/>
      <c r="C886" s="57"/>
      <c r="D886" s="163"/>
      <c r="E886" s="187"/>
      <c r="F886" s="37"/>
      <c r="G886" s="205"/>
      <c r="H886" s="37">
        <f>SUM(F885*H885)</f>
        <v>1773.28</v>
      </c>
      <c r="I886" s="283">
        <f>SUM(F885*I885)</f>
        <v>250.11</v>
      </c>
      <c r="J886" s="62">
        <f>SUM(H886:I886)</f>
        <v>2023.3899999999999</v>
      </c>
    </row>
    <row r="887" spans="2:10" ht="25.5" x14ac:dyDescent="0.2">
      <c r="B887" s="93">
        <v>92988</v>
      </c>
      <c r="C887" s="72" t="s">
        <v>167</v>
      </c>
      <c r="D887" s="162" t="s">
        <v>845</v>
      </c>
      <c r="E887" s="416" t="s">
        <v>1184</v>
      </c>
      <c r="F887" s="37">
        <v>80</v>
      </c>
      <c r="G887" s="205" t="s">
        <v>141</v>
      </c>
      <c r="H887" s="37">
        <v>36.270000000000003</v>
      </c>
      <c r="I887" s="279">
        <v>3.46</v>
      </c>
      <c r="J887" s="62"/>
    </row>
    <row r="888" spans="2:10" x14ac:dyDescent="0.2">
      <c r="B888" s="93"/>
      <c r="C888" s="57"/>
      <c r="D888" s="163"/>
      <c r="E888" s="187"/>
      <c r="F888" s="37"/>
      <c r="G888" s="205"/>
      <c r="H888" s="37">
        <f>SUM(F887*H887)</f>
        <v>2901.6000000000004</v>
      </c>
      <c r="I888" s="283">
        <f>SUM(F887*I887)</f>
        <v>276.8</v>
      </c>
      <c r="J888" s="62">
        <f>SUM(H888:I888)</f>
        <v>3178.4000000000005</v>
      </c>
    </row>
    <row r="889" spans="2:10" x14ac:dyDescent="0.2">
      <c r="B889" s="93" t="s">
        <v>1189</v>
      </c>
      <c r="C889" s="72" t="s">
        <v>169</v>
      </c>
      <c r="D889" s="162" t="s">
        <v>846</v>
      </c>
      <c r="E889" s="417" t="s">
        <v>1188</v>
      </c>
      <c r="F889" s="37">
        <v>1</v>
      </c>
      <c r="G889" s="205" t="s">
        <v>170</v>
      </c>
      <c r="H889" s="37">
        <v>442.22</v>
      </c>
      <c r="I889" s="279">
        <v>15.97</v>
      </c>
      <c r="J889" s="62"/>
    </row>
    <row r="890" spans="2:10" x14ac:dyDescent="0.2">
      <c r="B890" s="93"/>
      <c r="C890" s="57"/>
      <c r="D890" s="163"/>
      <c r="E890" s="187"/>
      <c r="F890" s="37"/>
      <c r="G890" s="205"/>
      <c r="H890" s="37">
        <f>SUM(F889*H889)</f>
        <v>442.22</v>
      </c>
      <c r="I890" s="283">
        <f>SUM(F889*I889)</f>
        <v>15.97</v>
      </c>
      <c r="J890" s="62">
        <f>SUM(H890:I890)</f>
        <v>458.19000000000005</v>
      </c>
    </row>
    <row r="891" spans="2:10" x14ac:dyDescent="0.2">
      <c r="B891" s="93">
        <v>93668</v>
      </c>
      <c r="C891" s="72" t="s">
        <v>167</v>
      </c>
      <c r="D891" s="162" t="s">
        <v>847</v>
      </c>
      <c r="E891" s="417" t="s">
        <v>831</v>
      </c>
      <c r="F891" s="37">
        <v>1</v>
      </c>
      <c r="G891" s="205" t="s">
        <v>170</v>
      </c>
      <c r="H891" s="37">
        <v>79.42</v>
      </c>
      <c r="I891" s="279">
        <v>5.71</v>
      </c>
      <c r="J891" s="62"/>
    </row>
    <row r="892" spans="2:10" x14ac:dyDescent="0.2">
      <c r="B892" s="93"/>
      <c r="C892" s="57"/>
      <c r="D892" s="163"/>
      <c r="E892" s="187"/>
      <c r="F892" s="37"/>
      <c r="G892" s="205"/>
      <c r="H892" s="37">
        <f>SUM(F891*H891)</f>
        <v>79.42</v>
      </c>
      <c r="I892" s="283">
        <f>SUM(F891*I891)</f>
        <v>5.71</v>
      </c>
      <c r="J892" s="62">
        <f>SUM(H892:I892)</f>
        <v>85.13</v>
      </c>
    </row>
    <row r="893" spans="2:10" x14ac:dyDescent="0.2">
      <c r="B893" s="93" t="s">
        <v>1185</v>
      </c>
      <c r="C893" s="72" t="s">
        <v>169</v>
      </c>
      <c r="D893" s="162" t="s">
        <v>848</v>
      </c>
      <c r="E893" s="187" t="s">
        <v>1204</v>
      </c>
      <c r="F893" s="37">
        <v>1</v>
      </c>
      <c r="G893" s="205" t="s">
        <v>170</v>
      </c>
      <c r="H893" s="37">
        <v>507.95</v>
      </c>
      <c r="I893" s="279">
        <v>118.8</v>
      </c>
      <c r="J893" s="62"/>
    </row>
    <row r="894" spans="2:10" x14ac:dyDescent="0.2">
      <c r="B894" s="93"/>
      <c r="C894" s="57"/>
      <c r="D894" s="163"/>
      <c r="E894" s="187"/>
      <c r="F894" s="37"/>
      <c r="G894" s="205"/>
      <c r="H894" s="37">
        <f>SUM(F893*H893)</f>
        <v>507.95</v>
      </c>
      <c r="I894" s="283">
        <f>SUM(F893*I893)</f>
        <v>118.8</v>
      </c>
      <c r="J894" s="62">
        <f>SUM(H894:I894)</f>
        <v>626.75</v>
      </c>
    </row>
    <row r="895" spans="2:10" x14ac:dyDescent="0.2">
      <c r="B895" s="93" t="s">
        <v>833</v>
      </c>
      <c r="C895" s="72" t="s">
        <v>169</v>
      </c>
      <c r="D895" s="162" t="s">
        <v>849</v>
      </c>
      <c r="E895" s="187" t="s">
        <v>832</v>
      </c>
      <c r="F895" s="37">
        <v>4</v>
      </c>
      <c r="G895" s="205" t="s">
        <v>170</v>
      </c>
      <c r="H895" s="37">
        <v>166.74</v>
      </c>
      <c r="I895" s="279">
        <v>19.739999999999998</v>
      </c>
      <c r="J895" s="62"/>
    </row>
    <row r="896" spans="2:10" x14ac:dyDescent="0.2">
      <c r="B896" s="93"/>
      <c r="C896" s="57"/>
      <c r="D896" s="163"/>
      <c r="E896" s="187"/>
      <c r="F896" s="37"/>
      <c r="G896" s="205"/>
      <c r="H896" s="37">
        <f>SUM(F895*H895)</f>
        <v>666.96</v>
      </c>
      <c r="I896" s="283">
        <f>SUM(F895*I895)</f>
        <v>78.959999999999994</v>
      </c>
      <c r="J896" s="62">
        <f>SUM(H896:I896)</f>
        <v>745.92000000000007</v>
      </c>
    </row>
    <row r="897" spans="2:10" x14ac:dyDescent="0.2">
      <c r="B897" s="93">
        <v>171065</v>
      </c>
      <c r="C897" s="72" t="s">
        <v>168</v>
      </c>
      <c r="D897" s="162" t="s">
        <v>850</v>
      </c>
      <c r="E897" s="187" t="s">
        <v>834</v>
      </c>
      <c r="F897" s="37">
        <v>3</v>
      </c>
      <c r="G897" s="205" t="s">
        <v>141</v>
      </c>
      <c r="H897" s="37">
        <v>5.55</v>
      </c>
      <c r="I897" s="279">
        <v>14.06</v>
      </c>
      <c r="J897" s="62"/>
    </row>
    <row r="898" spans="2:10" x14ac:dyDescent="0.2">
      <c r="B898" s="93"/>
      <c r="C898" s="57"/>
      <c r="D898" s="163"/>
      <c r="E898" s="187"/>
      <c r="F898" s="37"/>
      <c r="G898" s="205"/>
      <c r="H898" s="37">
        <f>SUM(F897*H897)</f>
        <v>16.649999999999999</v>
      </c>
      <c r="I898" s="283">
        <f>SUM(F897*I897)</f>
        <v>42.18</v>
      </c>
      <c r="J898" s="62">
        <f>SUM(H898:I898)</f>
        <v>58.83</v>
      </c>
    </row>
    <row r="899" spans="2:10" ht="25.5" x14ac:dyDescent="0.2">
      <c r="B899" s="93">
        <v>91934</v>
      </c>
      <c r="C899" s="72" t="s">
        <v>167</v>
      </c>
      <c r="D899" s="162" t="s">
        <v>851</v>
      </c>
      <c r="E899" s="417" t="s">
        <v>835</v>
      </c>
      <c r="F899" s="37">
        <v>6</v>
      </c>
      <c r="G899" s="205" t="s">
        <v>141</v>
      </c>
      <c r="H899" s="37">
        <v>13.43</v>
      </c>
      <c r="I899" s="279">
        <v>4.5999999999999996</v>
      </c>
      <c r="J899" s="62"/>
    </row>
    <row r="900" spans="2:10" x14ac:dyDescent="0.2">
      <c r="B900" s="93"/>
      <c r="C900" s="57"/>
      <c r="D900" s="163"/>
      <c r="E900" s="187"/>
      <c r="F900" s="37"/>
      <c r="G900" s="205"/>
      <c r="H900" s="37">
        <f>SUM(F899*H899)</f>
        <v>80.58</v>
      </c>
      <c r="I900" s="283">
        <f>SUM(F899*I899)</f>
        <v>27.599999999999998</v>
      </c>
      <c r="J900" s="62">
        <f>SUM(H900:I900)</f>
        <v>108.17999999999999</v>
      </c>
    </row>
    <row r="901" spans="2:10" ht="25.5" x14ac:dyDescent="0.2">
      <c r="B901" s="93">
        <v>92983</v>
      </c>
      <c r="C901" s="72" t="s">
        <v>167</v>
      </c>
      <c r="D901" s="162" t="s">
        <v>852</v>
      </c>
      <c r="E901" s="417" t="s">
        <v>829</v>
      </c>
      <c r="F901" s="37">
        <v>6</v>
      </c>
      <c r="G901" s="205" t="s">
        <v>141</v>
      </c>
      <c r="H901" s="37">
        <v>18.010000000000002</v>
      </c>
      <c r="I901" s="279">
        <v>2.54</v>
      </c>
      <c r="J901" s="62"/>
    </row>
    <row r="902" spans="2:10" x14ac:dyDescent="0.2">
      <c r="B902" s="93"/>
      <c r="C902" s="57"/>
      <c r="D902" s="163"/>
      <c r="E902" s="171"/>
      <c r="F902" s="37"/>
      <c r="G902" s="205"/>
      <c r="H902" s="37">
        <f>SUM(F901*H901)</f>
        <v>108.06</v>
      </c>
      <c r="I902" s="283">
        <f>SUM(F901*I901)</f>
        <v>15.24</v>
      </c>
      <c r="J902" s="62">
        <f>SUM(H902:I902)</f>
        <v>123.3</v>
      </c>
    </row>
    <row r="903" spans="2:10" x14ac:dyDescent="0.2">
      <c r="B903" s="93">
        <v>171548</v>
      </c>
      <c r="C903" s="72" t="s">
        <v>168</v>
      </c>
      <c r="D903" s="162" t="s">
        <v>853</v>
      </c>
      <c r="E903" s="171" t="s">
        <v>836</v>
      </c>
      <c r="F903" s="37">
        <v>1</v>
      </c>
      <c r="G903" s="205" t="s">
        <v>170</v>
      </c>
      <c r="H903" s="37">
        <v>43.8</v>
      </c>
      <c r="I903" s="279">
        <v>31.26</v>
      </c>
      <c r="J903" s="62"/>
    </row>
    <row r="904" spans="2:10" x14ac:dyDescent="0.2">
      <c r="B904" s="93"/>
      <c r="C904" s="57"/>
      <c r="D904" s="163"/>
      <c r="E904" s="171"/>
      <c r="F904" s="37"/>
      <c r="G904" s="205"/>
      <c r="H904" s="37">
        <f>SUM(F903*H903)</f>
        <v>43.8</v>
      </c>
      <c r="I904" s="283">
        <f>SUM(F903*I903)</f>
        <v>31.26</v>
      </c>
      <c r="J904" s="62">
        <f>SUM(H904:I904)</f>
        <v>75.06</v>
      </c>
    </row>
    <row r="905" spans="2:10" x14ac:dyDescent="0.2">
      <c r="B905" s="93">
        <v>171592</v>
      </c>
      <c r="C905" s="72" t="s">
        <v>168</v>
      </c>
      <c r="D905" s="162" t="s">
        <v>854</v>
      </c>
      <c r="E905" s="171" t="s">
        <v>837</v>
      </c>
      <c r="F905" s="37">
        <v>2</v>
      </c>
      <c r="G905" s="205" t="s">
        <v>170</v>
      </c>
      <c r="H905" s="37">
        <v>1.58</v>
      </c>
      <c r="I905" s="279">
        <v>3.74</v>
      </c>
      <c r="J905" s="62"/>
    </row>
    <row r="906" spans="2:10" x14ac:dyDescent="0.2">
      <c r="B906" s="93"/>
      <c r="C906" s="57"/>
      <c r="D906" s="163"/>
      <c r="E906" s="171"/>
      <c r="F906" s="37"/>
      <c r="G906" s="205"/>
      <c r="H906" s="37">
        <f>SUM(F905*H905)</f>
        <v>3.16</v>
      </c>
      <c r="I906" s="283">
        <f>SUM(F905*I905)</f>
        <v>7.48</v>
      </c>
      <c r="J906" s="62">
        <f>SUM(H906:I906)</f>
        <v>10.64</v>
      </c>
    </row>
    <row r="907" spans="2:10" x14ac:dyDescent="0.2">
      <c r="B907" s="93">
        <v>664047</v>
      </c>
      <c r="C907" s="72" t="s">
        <v>167</v>
      </c>
      <c r="D907" s="162" t="s">
        <v>855</v>
      </c>
      <c r="E907" s="171" t="s">
        <v>838</v>
      </c>
      <c r="F907" s="37">
        <v>2</v>
      </c>
      <c r="G907" s="205" t="s">
        <v>170</v>
      </c>
      <c r="H907" s="37">
        <v>703.58</v>
      </c>
      <c r="I907" s="279">
        <v>474.89</v>
      </c>
      <c r="J907" s="62"/>
    </row>
    <row r="908" spans="2:10" x14ac:dyDescent="0.2">
      <c r="B908" s="93"/>
      <c r="C908" s="57"/>
      <c r="D908" s="163"/>
      <c r="E908" s="171"/>
      <c r="F908" s="37"/>
      <c r="G908" s="205"/>
      <c r="H908" s="37">
        <f>SUM(F907*H907)</f>
        <v>1407.16</v>
      </c>
      <c r="I908" s="283">
        <f>SUM(F907*I907)</f>
        <v>949.78</v>
      </c>
      <c r="J908" s="62">
        <f>SUM(H908:I908)</f>
        <v>2356.94</v>
      </c>
    </row>
    <row r="909" spans="2:10" x14ac:dyDescent="0.2">
      <c r="B909" s="93">
        <v>171111</v>
      </c>
      <c r="C909" s="72" t="s">
        <v>168</v>
      </c>
      <c r="D909" s="162" t="s">
        <v>856</v>
      </c>
      <c r="E909" s="171" t="s">
        <v>839</v>
      </c>
      <c r="F909" s="37">
        <v>6</v>
      </c>
      <c r="G909" s="205" t="s">
        <v>141</v>
      </c>
      <c r="H909" s="37">
        <v>27.68</v>
      </c>
      <c r="I909" s="279">
        <v>14.99</v>
      </c>
      <c r="J909" s="62"/>
    </row>
    <row r="910" spans="2:10" x14ac:dyDescent="0.2">
      <c r="B910" s="93"/>
      <c r="C910" s="57"/>
      <c r="D910" s="163"/>
      <c r="E910" s="171"/>
      <c r="F910" s="37"/>
      <c r="G910" s="205"/>
      <c r="H910" s="37">
        <f>SUM(F909*H909)</f>
        <v>166.07999999999998</v>
      </c>
      <c r="I910" s="283">
        <f>SUM(F909*I909)</f>
        <v>89.94</v>
      </c>
      <c r="J910" s="62">
        <f>SUM(H910:I910)</f>
        <v>256.02</v>
      </c>
    </row>
    <row r="911" spans="2:10" x14ac:dyDescent="0.2">
      <c r="B911" s="93">
        <v>97668</v>
      </c>
      <c r="C911" s="72" t="s">
        <v>167</v>
      </c>
      <c r="D911" s="162" t="s">
        <v>1063</v>
      </c>
      <c r="E911" s="172" t="s">
        <v>840</v>
      </c>
      <c r="F911" s="37">
        <v>8</v>
      </c>
      <c r="G911" s="205" t="s">
        <v>141</v>
      </c>
      <c r="H911" s="37">
        <v>15.03</v>
      </c>
      <c r="I911" s="279">
        <v>4.18</v>
      </c>
      <c r="J911" s="62"/>
    </row>
    <row r="912" spans="2:10" x14ac:dyDescent="0.2">
      <c r="B912" s="93"/>
      <c r="C912" s="57"/>
      <c r="D912" s="163"/>
      <c r="E912" s="171"/>
      <c r="F912" s="37"/>
      <c r="G912" s="205"/>
      <c r="H912" s="37">
        <f>SUM(F911*H911)</f>
        <v>120.24</v>
      </c>
      <c r="I912" s="283">
        <f>SUM(F911*I911)</f>
        <v>33.44</v>
      </c>
      <c r="J912" s="62">
        <f>SUM(H912:I912)</f>
        <v>153.68</v>
      </c>
    </row>
    <row r="913" spans="2:10" x14ac:dyDescent="0.2">
      <c r="B913" s="91"/>
      <c r="C913" s="81"/>
      <c r="D913" s="161"/>
      <c r="E913" s="188" t="s">
        <v>830</v>
      </c>
      <c r="F913" s="200"/>
      <c r="G913" s="213"/>
      <c r="H913" s="243">
        <f>SUM(H886+H888+H890+H892+H894+H896+H898+H900+H902+H904+H906+H908+H910+H912)</f>
        <v>8317.16</v>
      </c>
      <c r="I913" s="296">
        <f>SUM(I886+I888+I890+I892+I894+I896+I898+I900+I902+I904+I906+I908+I910+I912)</f>
        <v>1943.2700000000002</v>
      </c>
      <c r="J913" s="268">
        <f>SUM(H913:I913)</f>
        <v>10260.43</v>
      </c>
    </row>
    <row r="914" spans="2:10" x14ac:dyDescent="0.2">
      <c r="B914" s="97"/>
      <c r="C914" s="56"/>
      <c r="D914" s="164"/>
      <c r="E914" s="171"/>
      <c r="F914" s="37"/>
      <c r="G914" s="205"/>
      <c r="H914" s="37"/>
      <c r="I914" s="279"/>
      <c r="J914" s="62"/>
    </row>
    <row r="915" spans="2:10" x14ac:dyDescent="0.2">
      <c r="B915" s="91"/>
      <c r="C915" s="81"/>
      <c r="D915" s="161" t="s">
        <v>841</v>
      </c>
      <c r="E915" s="188" t="s">
        <v>842</v>
      </c>
      <c r="F915" s="200"/>
      <c r="G915" s="213"/>
      <c r="H915" s="242"/>
      <c r="I915" s="170"/>
      <c r="J915" s="267"/>
    </row>
    <row r="916" spans="2:10" x14ac:dyDescent="0.2">
      <c r="B916" s="93">
        <v>661348</v>
      </c>
      <c r="C916" s="72" t="s">
        <v>168</v>
      </c>
      <c r="D916" s="162" t="s">
        <v>864</v>
      </c>
      <c r="E916" s="171" t="s">
        <v>857</v>
      </c>
      <c r="F916" s="37">
        <v>50</v>
      </c>
      <c r="G916" s="205" t="s">
        <v>141</v>
      </c>
      <c r="H916" s="37">
        <v>94.49</v>
      </c>
      <c r="I916" s="279">
        <v>2.0499999999999998</v>
      </c>
      <c r="J916" s="62"/>
    </row>
    <row r="917" spans="2:10" x14ac:dyDescent="0.2">
      <c r="B917" s="93"/>
      <c r="C917" s="57"/>
      <c r="D917" s="163"/>
      <c r="E917" s="171"/>
      <c r="F917" s="37"/>
      <c r="G917" s="205"/>
      <c r="H917" s="37">
        <f>SUM(F916*H916)</f>
        <v>4724.5</v>
      </c>
      <c r="I917" s="283">
        <f>SUM(F916*I916)</f>
        <v>102.49999999999999</v>
      </c>
      <c r="J917" s="62">
        <f>SUM(H917:I917)</f>
        <v>4827</v>
      </c>
    </row>
    <row r="918" spans="2:10" ht="25.5" x14ac:dyDescent="0.2">
      <c r="B918" s="93">
        <v>92988</v>
      </c>
      <c r="C918" s="72" t="s">
        <v>167</v>
      </c>
      <c r="D918" s="162" t="s">
        <v>865</v>
      </c>
      <c r="E918" s="416" t="s">
        <v>1184</v>
      </c>
      <c r="F918" s="37">
        <v>240</v>
      </c>
      <c r="G918" s="205" t="s">
        <v>141</v>
      </c>
      <c r="H918" s="37">
        <v>36.270000000000003</v>
      </c>
      <c r="I918" s="279">
        <v>3.46</v>
      </c>
      <c r="J918" s="62"/>
    </row>
    <row r="919" spans="2:10" x14ac:dyDescent="0.2">
      <c r="B919" s="93"/>
      <c r="C919" s="57"/>
      <c r="D919" s="163"/>
      <c r="E919" s="171"/>
      <c r="F919" s="37"/>
      <c r="G919" s="205"/>
      <c r="H919" s="37">
        <f>SUM(F918*H918)</f>
        <v>8704.8000000000011</v>
      </c>
      <c r="I919" s="283">
        <f>SUM(F918*I918)</f>
        <v>830.4</v>
      </c>
      <c r="J919" s="62">
        <f>SUM(H919:I919)</f>
        <v>9535.2000000000007</v>
      </c>
    </row>
    <row r="920" spans="2:10" x14ac:dyDescent="0.2">
      <c r="B920" s="93" t="s">
        <v>859</v>
      </c>
      <c r="C920" s="72" t="s">
        <v>167</v>
      </c>
      <c r="D920" s="162" t="s">
        <v>866</v>
      </c>
      <c r="E920" s="172" t="s">
        <v>858</v>
      </c>
      <c r="F920" s="37">
        <v>2</v>
      </c>
      <c r="G920" s="205" t="s">
        <v>170</v>
      </c>
      <c r="H920" s="37">
        <v>11.14</v>
      </c>
      <c r="I920" s="279">
        <v>31.83</v>
      </c>
      <c r="J920" s="62"/>
    </row>
    <row r="921" spans="2:10" x14ac:dyDescent="0.2">
      <c r="B921" s="93"/>
      <c r="C921" s="57"/>
      <c r="D921" s="163"/>
      <c r="E921" s="171"/>
      <c r="F921" s="37"/>
      <c r="G921" s="205"/>
      <c r="H921" s="37">
        <f>SUM(F920*H920)</f>
        <v>22.28</v>
      </c>
      <c r="I921" s="283">
        <f>SUM(F920*I920)</f>
        <v>63.66</v>
      </c>
      <c r="J921" s="62">
        <f>SUM(H921:I921)</f>
        <v>85.94</v>
      </c>
    </row>
    <row r="922" spans="2:10" ht="25.5" x14ac:dyDescent="0.2">
      <c r="B922" s="93">
        <v>97889</v>
      </c>
      <c r="C922" s="72" t="s">
        <v>167</v>
      </c>
      <c r="D922" s="162" t="s">
        <v>867</v>
      </c>
      <c r="E922" s="172" t="s">
        <v>860</v>
      </c>
      <c r="F922" s="37">
        <v>3</v>
      </c>
      <c r="G922" s="205" t="s">
        <v>170</v>
      </c>
      <c r="H922" s="37">
        <v>243.86</v>
      </c>
      <c r="I922" s="279">
        <v>362.56</v>
      </c>
      <c r="J922" s="62"/>
    </row>
    <row r="923" spans="2:10" x14ac:dyDescent="0.2">
      <c r="B923" s="93"/>
      <c r="C923" s="57"/>
      <c r="D923" s="163"/>
      <c r="E923" s="171"/>
      <c r="F923" s="37"/>
      <c r="G923" s="205"/>
      <c r="H923" s="37">
        <f>SUM(F922*H922)</f>
        <v>731.58</v>
      </c>
      <c r="I923" s="283">
        <f>SUM(F922*I922)</f>
        <v>1087.68</v>
      </c>
      <c r="J923" s="62">
        <f>SUM(H923:I923)</f>
        <v>1819.2600000000002</v>
      </c>
    </row>
    <row r="924" spans="2:10" x14ac:dyDescent="0.2">
      <c r="B924" s="93" t="s">
        <v>1186</v>
      </c>
      <c r="C924" s="72" t="s">
        <v>169</v>
      </c>
      <c r="D924" s="162" t="s">
        <v>868</v>
      </c>
      <c r="E924" s="187" t="s">
        <v>1187</v>
      </c>
      <c r="F924" s="37">
        <v>1</v>
      </c>
      <c r="G924" s="205" t="s">
        <v>170</v>
      </c>
      <c r="H924" s="37">
        <v>840.48</v>
      </c>
      <c r="I924" s="279">
        <v>139.66999999999999</v>
      </c>
      <c r="J924" s="62"/>
    </row>
    <row r="925" spans="2:10" x14ac:dyDescent="0.2">
      <c r="B925" s="93"/>
      <c r="C925" s="57"/>
      <c r="D925" s="163"/>
      <c r="E925" s="187"/>
      <c r="F925" s="37"/>
      <c r="G925" s="205"/>
      <c r="H925" s="37">
        <f>SUM(F924*H924)</f>
        <v>840.48</v>
      </c>
      <c r="I925" s="283">
        <f>SUM(F924*I924)</f>
        <v>139.66999999999999</v>
      </c>
      <c r="J925" s="62">
        <f>SUM(H925:I925)</f>
        <v>980.15</v>
      </c>
    </row>
    <row r="926" spans="2:10" x14ac:dyDescent="0.2">
      <c r="B926" s="93" t="s">
        <v>1189</v>
      </c>
      <c r="C926" s="72" t="s">
        <v>169</v>
      </c>
      <c r="D926" s="162" t="s">
        <v>869</v>
      </c>
      <c r="E926" s="417" t="s">
        <v>1188</v>
      </c>
      <c r="F926" s="37">
        <v>1</v>
      </c>
      <c r="G926" s="205" t="s">
        <v>170</v>
      </c>
      <c r="H926" s="37">
        <v>442.22</v>
      </c>
      <c r="I926" s="279">
        <v>15.97</v>
      </c>
      <c r="J926" s="62"/>
    </row>
    <row r="927" spans="2:10" x14ac:dyDescent="0.2">
      <c r="B927" s="93"/>
      <c r="C927" s="57"/>
      <c r="D927" s="163"/>
      <c r="E927" s="187"/>
      <c r="F927" s="37"/>
      <c r="G927" s="205"/>
      <c r="H927" s="37">
        <f>SUM(F926*H926)</f>
        <v>442.22</v>
      </c>
      <c r="I927" s="283">
        <f>SUM(F926*I926)</f>
        <v>15.97</v>
      </c>
      <c r="J927" s="62">
        <f>SUM(H927:I927)</f>
        <v>458.19000000000005</v>
      </c>
    </row>
    <row r="928" spans="2:10" x14ac:dyDescent="0.2">
      <c r="B928" s="93" t="s">
        <v>1190</v>
      </c>
      <c r="C928" s="72" t="s">
        <v>169</v>
      </c>
      <c r="D928" s="162" t="s">
        <v>870</v>
      </c>
      <c r="E928" s="417" t="s">
        <v>1191</v>
      </c>
      <c r="F928" s="37">
        <v>1</v>
      </c>
      <c r="G928" s="205" t="s">
        <v>170</v>
      </c>
      <c r="H928" s="37">
        <v>194.63</v>
      </c>
      <c r="I928" s="279">
        <v>26.19</v>
      </c>
      <c r="J928" s="62"/>
    </row>
    <row r="929" spans="2:10" x14ac:dyDescent="0.2">
      <c r="B929" s="93"/>
      <c r="C929" s="57"/>
      <c r="D929" s="163"/>
      <c r="E929" s="171"/>
      <c r="F929" s="37"/>
      <c r="G929" s="205"/>
      <c r="H929" s="37">
        <f>SUM(F928*H928)</f>
        <v>194.63</v>
      </c>
      <c r="I929" s="283">
        <f>SUM(F928*I928)</f>
        <v>26.19</v>
      </c>
      <c r="J929" s="62">
        <f>SUM(H929:I929)</f>
        <v>220.82</v>
      </c>
    </row>
    <row r="930" spans="2:10" x14ac:dyDescent="0.2">
      <c r="B930" s="93">
        <v>93673</v>
      </c>
      <c r="C930" s="72" t="s">
        <v>167</v>
      </c>
      <c r="D930" s="162" t="s">
        <v>871</v>
      </c>
      <c r="E930" s="172" t="s">
        <v>861</v>
      </c>
      <c r="F930" s="37">
        <v>1</v>
      </c>
      <c r="G930" s="205" t="s">
        <v>170</v>
      </c>
      <c r="H930" s="37">
        <v>83.57</v>
      </c>
      <c r="I930" s="279">
        <v>22.67</v>
      </c>
      <c r="J930" s="62"/>
    </row>
    <row r="931" spans="2:10" x14ac:dyDescent="0.2">
      <c r="B931" s="93"/>
      <c r="C931" s="57"/>
      <c r="D931" s="163"/>
      <c r="E931" s="171"/>
      <c r="F931" s="37"/>
      <c r="G931" s="205"/>
      <c r="H931" s="37">
        <f>SUM(F930*H930)</f>
        <v>83.57</v>
      </c>
      <c r="I931" s="283">
        <f>SUM(F930*I930)</f>
        <v>22.67</v>
      </c>
      <c r="J931" s="62">
        <f>SUM(H931:I931)</f>
        <v>106.24</v>
      </c>
    </row>
    <row r="932" spans="2:10" x14ac:dyDescent="0.2">
      <c r="B932" s="93">
        <v>93668</v>
      </c>
      <c r="C932" s="72" t="s">
        <v>167</v>
      </c>
      <c r="D932" s="162" t="s">
        <v>872</v>
      </c>
      <c r="E932" s="172" t="s">
        <v>831</v>
      </c>
      <c r="F932" s="37">
        <v>1</v>
      </c>
      <c r="G932" s="205" t="s">
        <v>170</v>
      </c>
      <c r="H932" s="37">
        <v>79.42</v>
      </c>
      <c r="I932" s="279">
        <v>5.71</v>
      </c>
      <c r="J932" s="62"/>
    </row>
    <row r="933" spans="2:10" x14ac:dyDescent="0.2">
      <c r="B933" s="93"/>
      <c r="C933" s="57"/>
      <c r="D933" s="163"/>
      <c r="E933" s="171"/>
      <c r="F933" s="37"/>
      <c r="G933" s="205"/>
      <c r="H933" s="37">
        <f>SUM(F932*H932)</f>
        <v>79.42</v>
      </c>
      <c r="I933" s="283">
        <f>SUM(F932*I932)</f>
        <v>5.71</v>
      </c>
      <c r="J933" s="62">
        <f>SUM(H933:I933)</f>
        <v>85.13</v>
      </c>
    </row>
    <row r="934" spans="2:10" x14ac:dyDescent="0.2">
      <c r="B934" s="93" t="s">
        <v>863</v>
      </c>
      <c r="C934" s="72" t="s">
        <v>169</v>
      </c>
      <c r="D934" s="162" t="s">
        <v>873</v>
      </c>
      <c r="E934" s="171" t="s">
        <v>862</v>
      </c>
      <c r="F934" s="37">
        <v>4</v>
      </c>
      <c r="G934" s="205" t="s">
        <v>170</v>
      </c>
      <c r="H934" s="37">
        <v>166.74</v>
      </c>
      <c r="I934" s="279">
        <v>19.739999999999998</v>
      </c>
      <c r="J934" s="62"/>
    </row>
    <row r="935" spans="2:10" x14ac:dyDescent="0.2">
      <c r="B935" s="93"/>
      <c r="C935" s="57"/>
      <c r="D935" s="163"/>
      <c r="E935" s="171"/>
      <c r="F935" s="37"/>
      <c r="G935" s="205"/>
      <c r="H935" s="37">
        <f>SUM(F934*H934)</f>
        <v>666.96</v>
      </c>
      <c r="I935" s="283">
        <f>SUM(F934*I934)</f>
        <v>78.959999999999994</v>
      </c>
      <c r="J935" s="62">
        <f>SUM(H935:I935)</f>
        <v>745.92000000000007</v>
      </c>
    </row>
    <row r="936" spans="2:10" x14ac:dyDescent="0.2">
      <c r="B936" s="91"/>
      <c r="C936" s="86"/>
      <c r="D936" s="165"/>
      <c r="E936" s="188" t="s">
        <v>843</v>
      </c>
      <c r="F936" s="200"/>
      <c r="G936" s="213"/>
      <c r="H936" s="243">
        <f>SUM(H917+H919+H921+H923+H925+H927+H929+H931+H933+H935)</f>
        <v>16490.439999999999</v>
      </c>
      <c r="I936" s="296">
        <f>SUM(I917+I919+I921+I923+I925+I927+I929+I931+I933+I935)</f>
        <v>2373.41</v>
      </c>
      <c r="J936" s="268">
        <f>SUM(H936:I936)</f>
        <v>18863.849999999999</v>
      </c>
    </row>
    <row r="937" spans="2:10" x14ac:dyDescent="0.2">
      <c r="B937" s="97"/>
      <c r="C937" s="56"/>
      <c r="D937" s="164"/>
      <c r="E937" s="171"/>
      <c r="F937" s="37"/>
      <c r="G937" s="205"/>
      <c r="H937" s="37"/>
      <c r="I937" s="279"/>
      <c r="J937" s="62"/>
    </row>
    <row r="938" spans="2:10" x14ac:dyDescent="0.2">
      <c r="B938" s="91"/>
      <c r="C938" s="81"/>
      <c r="D938" s="161" t="s">
        <v>878</v>
      </c>
      <c r="E938" s="188" t="s">
        <v>874</v>
      </c>
      <c r="F938" s="200"/>
      <c r="G938" s="213"/>
      <c r="H938" s="242"/>
      <c r="I938" s="170"/>
      <c r="J938" s="267"/>
    </row>
    <row r="939" spans="2:10" ht="33.6" customHeight="1" x14ac:dyDescent="0.2">
      <c r="B939" s="93" t="s">
        <v>1192</v>
      </c>
      <c r="C939" s="72" t="s">
        <v>169</v>
      </c>
      <c r="D939" s="162" t="s">
        <v>879</v>
      </c>
      <c r="E939" s="416" t="s">
        <v>1198</v>
      </c>
      <c r="F939" s="37">
        <v>10</v>
      </c>
      <c r="G939" s="205" t="s">
        <v>141</v>
      </c>
      <c r="H939" s="37">
        <v>41.85</v>
      </c>
      <c r="I939" s="279">
        <v>2.5499999999999998</v>
      </c>
      <c r="J939" s="62"/>
    </row>
    <row r="940" spans="2:10" x14ac:dyDescent="0.2">
      <c r="B940" s="93"/>
      <c r="C940" s="57"/>
      <c r="D940" s="163"/>
      <c r="E940" s="187"/>
      <c r="F940" s="37"/>
      <c r="G940" s="205"/>
      <c r="H940" s="37">
        <f>SUM(F939*H939)</f>
        <v>418.5</v>
      </c>
      <c r="I940" s="283">
        <f>SUM(F939*I939)</f>
        <v>25.5</v>
      </c>
      <c r="J940" s="62">
        <f>SUM(H940:I940)</f>
        <v>444</v>
      </c>
    </row>
    <row r="941" spans="2:10" ht="27.6" customHeight="1" x14ac:dyDescent="0.2">
      <c r="B941" s="93" t="s">
        <v>1193</v>
      </c>
      <c r="C941" s="72" t="s">
        <v>169</v>
      </c>
      <c r="D941" s="162" t="s">
        <v>880</v>
      </c>
      <c r="E941" s="417" t="s">
        <v>1199</v>
      </c>
      <c r="F941" s="37">
        <v>10</v>
      </c>
      <c r="G941" s="205" t="s">
        <v>141</v>
      </c>
      <c r="H941" s="37">
        <v>14.72</v>
      </c>
      <c r="I941" s="279">
        <v>0.35</v>
      </c>
      <c r="J941" s="62"/>
    </row>
    <row r="942" spans="2:10" x14ac:dyDescent="0.2">
      <c r="B942" s="93"/>
      <c r="C942" s="57"/>
      <c r="D942" s="163"/>
      <c r="E942" s="171"/>
      <c r="F942" s="37"/>
      <c r="G942" s="205"/>
      <c r="H942" s="37">
        <f>SUM(F941*H941)</f>
        <v>147.20000000000002</v>
      </c>
      <c r="I942" s="283">
        <f>SUM(F941*I941)</f>
        <v>3.5</v>
      </c>
      <c r="J942" s="62">
        <f>SUM(H942:I942)</f>
        <v>150.70000000000002</v>
      </c>
    </row>
    <row r="943" spans="2:10" x14ac:dyDescent="0.2">
      <c r="B943" s="93">
        <v>72262</v>
      </c>
      <c r="C943" s="72" t="s">
        <v>167</v>
      </c>
      <c r="D943" s="162" t="s">
        <v>881</v>
      </c>
      <c r="E943" s="172" t="s">
        <v>889</v>
      </c>
      <c r="F943" s="37">
        <v>4</v>
      </c>
      <c r="G943" s="205" t="s">
        <v>170</v>
      </c>
      <c r="H943" s="37">
        <v>7.12</v>
      </c>
      <c r="I943" s="279">
        <v>11.96</v>
      </c>
      <c r="J943" s="62"/>
    </row>
    <row r="944" spans="2:10" x14ac:dyDescent="0.2">
      <c r="B944" s="93"/>
      <c r="C944" s="57"/>
      <c r="D944" s="163"/>
      <c r="E944" s="171"/>
      <c r="F944" s="37"/>
      <c r="G944" s="205"/>
      <c r="H944" s="37">
        <f>SUM(F943*H943)</f>
        <v>28.48</v>
      </c>
      <c r="I944" s="283">
        <f>SUM(F943*I943)</f>
        <v>47.84</v>
      </c>
      <c r="J944" s="62">
        <f>SUM(H944:I944)</f>
        <v>76.320000000000007</v>
      </c>
    </row>
    <row r="945" spans="2:10" ht="25.5" x14ac:dyDescent="0.2">
      <c r="B945" s="93" t="s">
        <v>891</v>
      </c>
      <c r="C945" s="72" t="s">
        <v>167</v>
      </c>
      <c r="D945" s="162" t="s">
        <v>882</v>
      </c>
      <c r="E945" s="172" t="s">
        <v>890</v>
      </c>
      <c r="F945" s="37">
        <v>1</v>
      </c>
      <c r="G945" s="205" t="s">
        <v>170</v>
      </c>
      <c r="H945" s="37">
        <v>440.76</v>
      </c>
      <c r="I945" s="279">
        <v>139.69999999999999</v>
      </c>
      <c r="J945" s="62"/>
    </row>
    <row r="946" spans="2:10" x14ac:dyDescent="0.2">
      <c r="B946" s="93"/>
      <c r="C946" s="57"/>
      <c r="D946" s="163"/>
      <c r="E946" s="171"/>
      <c r="F946" s="37"/>
      <c r="G946" s="205"/>
      <c r="H946" s="37">
        <f>SUM(F945*H945)</f>
        <v>440.76</v>
      </c>
      <c r="I946" s="283">
        <f>SUM(F945*I945)</f>
        <v>139.69999999999999</v>
      </c>
      <c r="J946" s="62">
        <f>SUM(H946:I946)</f>
        <v>580.46</v>
      </c>
    </row>
    <row r="947" spans="2:10" ht="25.5" x14ac:dyDescent="0.2">
      <c r="B947" s="93" t="s">
        <v>893</v>
      </c>
      <c r="C947" s="72" t="s">
        <v>167</v>
      </c>
      <c r="D947" s="162" t="s">
        <v>883</v>
      </c>
      <c r="E947" s="172" t="s">
        <v>892</v>
      </c>
      <c r="F947" s="37">
        <v>1</v>
      </c>
      <c r="G947" s="205" t="s">
        <v>170</v>
      </c>
      <c r="H947" s="37">
        <v>925.41</v>
      </c>
      <c r="I947" s="279">
        <v>239.48</v>
      </c>
      <c r="J947" s="62"/>
    </row>
    <row r="948" spans="2:10" x14ac:dyDescent="0.2">
      <c r="B948" s="93"/>
      <c r="C948" s="57"/>
      <c r="D948" s="163"/>
      <c r="E948" s="171"/>
      <c r="F948" s="37"/>
      <c r="G948" s="205"/>
      <c r="H948" s="37">
        <f>SUM(F947*H947)</f>
        <v>925.41</v>
      </c>
      <c r="I948" s="283">
        <f>SUM(F947*I947)</f>
        <v>239.48</v>
      </c>
      <c r="J948" s="62">
        <f>SUM(H948:I948)</f>
        <v>1164.8899999999999</v>
      </c>
    </row>
    <row r="949" spans="2:10" x14ac:dyDescent="0.2">
      <c r="B949" s="93" t="s">
        <v>1190</v>
      </c>
      <c r="C949" s="72" t="s">
        <v>169</v>
      </c>
      <c r="D949" s="162" t="s">
        <v>884</v>
      </c>
      <c r="E949" s="417" t="s">
        <v>1191</v>
      </c>
      <c r="F949" s="37">
        <v>1</v>
      </c>
      <c r="G949" s="205" t="s">
        <v>170</v>
      </c>
      <c r="H949" s="37">
        <v>194.63</v>
      </c>
      <c r="I949" s="279">
        <v>26.19</v>
      </c>
      <c r="J949" s="62"/>
    </row>
    <row r="950" spans="2:10" x14ac:dyDescent="0.2">
      <c r="B950" s="93"/>
      <c r="C950" s="57"/>
      <c r="D950" s="163"/>
      <c r="E950" s="171"/>
      <c r="F950" s="37"/>
      <c r="G950" s="205"/>
      <c r="H950" s="37">
        <f>SUM(F949*H949)</f>
        <v>194.63</v>
      </c>
      <c r="I950" s="283">
        <f>SUM(F949*I949)</f>
        <v>26.19</v>
      </c>
      <c r="J950" s="62">
        <f>SUM(H950:I950)</f>
        <v>220.82</v>
      </c>
    </row>
    <row r="951" spans="2:10" x14ac:dyDescent="0.2">
      <c r="B951" s="93">
        <v>93673</v>
      </c>
      <c r="C951" s="72" t="s">
        <v>167</v>
      </c>
      <c r="D951" s="162" t="s">
        <v>885</v>
      </c>
      <c r="E951" s="172" t="s">
        <v>861</v>
      </c>
      <c r="F951" s="37">
        <v>1</v>
      </c>
      <c r="G951" s="205" t="s">
        <v>170</v>
      </c>
      <c r="H951" s="37">
        <v>83.57</v>
      </c>
      <c r="I951" s="279">
        <v>22.67</v>
      </c>
      <c r="J951" s="62"/>
    </row>
    <row r="952" spans="2:10" x14ac:dyDescent="0.2">
      <c r="B952" s="93"/>
      <c r="C952" s="57"/>
      <c r="D952" s="163"/>
      <c r="E952" s="171"/>
      <c r="F952" s="37"/>
      <c r="G952" s="205"/>
      <c r="H952" s="37">
        <f>SUM(F951*H951)</f>
        <v>83.57</v>
      </c>
      <c r="I952" s="283">
        <f>SUM(F951*I951)</f>
        <v>22.67</v>
      </c>
      <c r="J952" s="62">
        <f>SUM(H952:I952)</f>
        <v>106.24</v>
      </c>
    </row>
    <row r="953" spans="2:10" x14ac:dyDescent="0.2">
      <c r="B953" s="93">
        <v>93653</v>
      </c>
      <c r="C953" s="72" t="s">
        <v>167</v>
      </c>
      <c r="D953" s="162" t="s">
        <v>886</v>
      </c>
      <c r="E953" s="172" t="s">
        <v>894</v>
      </c>
      <c r="F953" s="37">
        <v>66</v>
      </c>
      <c r="G953" s="205" t="s">
        <v>170</v>
      </c>
      <c r="H953" s="37">
        <v>11.86</v>
      </c>
      <c r="I953" s="279">
        <v>1.38</v>
      </c>
      <c r="J953" s="62"/>
    </row>
    <row r="954" spans="2:10" x14ac:dyDescent="0.2">
      <c r="B954" s="93"/>
      <c r="C954" s="57"/>
      <c r="D954" s="163"/>
      <c r="E954" s="171"/>
      <c r="F954" s="37"/>
      <c r="G954" s="205"/>
      <c r="H954" s="37">
        <f>SUM(F953*H953)</f>
        <v>782.76</v>
      </c>
      <c r="I954" s="283">
        <f>SUM(F953*I953)</f>
        <v>91.08</v>
      </c>
      <c r="J954" s="62">
        <f>SUM(H954:I954)</f>
        <v>873.84</v>
      </c>
    </row>
    <row r="955" spans="2:10" x14ac:dyDescent="0.2">
      <c r="B955" s="93">
        <v>93661</v>
      </c>
      <c r="C955" s="72" t="s">
        <v>167</v>
      </c>
      <c r="D955" s="162" t="s">
        <v>887</v>
      </c>
      <c r="E955" s="172" t="s">
        <v>895</v>
      </c>
      <c r="F955" s="37">
        <v>6</v>
      </c>
      <c r="G955" s="205" t="s">
        <v>170</v>
      </c>
      <c r="H955" s="37">
        <v>64.349999999999994</v>
      </c>
      <c r="I955" s="279">
        <v>3.79</v>
      </c>
      <c r="J955" s="62"/>
    </row>
    <row r="956" spans="2:10" x14ac:dyDescent="0.2">
      <c r="B956" s="93"/>
      <c r="C956" s="57"/>
      <c r="D956" s="163"/>
      <c r="E956" s="171"/>
      <c r="F956" s="37"/>
      <c r="G956" s="205"/>
      <c r="H956" s="37">
        <f>SUM(F955*H955)</f>
        <v>386.09999999999997</v>
      </c>
      <c r="I956" s="283">
        <f>SUM(F955*I955)</f>
        <v>22.740000000000002</v>
      </c>
      <c r="J956" s="62">
        <f>SUM(H956:I956)</f>
        <v>408.84</v>
      </c>
    </row>
    <row r="957" spans="2:10" x14ac:dyDescent="0.2">
      <c r="B957" s="93" t="s">
        <v>899</v>
      </c>
      <c r="C957" s="72" t="s">
        <v>169</v>
      </c>
      <c r="D957" s="162" t="s">
        <v>888</v>
      </c>
      <c r="E957" s="171" t="s">
        <v>896</v>
      </c>
      <c r="F957" s="37">
        <v>9</v>
      </c>
      <c r="G957" s="205" t="s">
        <v>170</v>
      </c>
      <c r="H957" s="37">
        <v>113.69</v>
      </c>
      <c r="I957" s="279">
        <v>19.63</v>
      </c>
      <c r="J957" s="62"/>
    </row>
    <row r="958" spans="2:10" x14ac:dyDescent="0.2">
      <c r="B958" s="93"/>
      <c r="C958" s="57"/>
      <c r="D958" s="164"/>
      <c r="E958" s="171"/>
      <c r="F958" s="37"/>
      <c r="G958" s="205"/>
      <c r="H958" s="37">
        <f>SUM(F957*H957)</f>
        <v>1023.21</v>
      </c>
      <c r="I958" s="283">
        <f>SUM(F957*I957)</f>
        <v>176.67</v>
      </c>
      <c r="J958" s="62">
        <f>SUM(H958:I958)</f>
        <v>1199.8800000000001</v>
      </c>
    </row>
    <row r="959" spans="2:10" x14ac:dyDescent="0.2">
      <c r="B959" s="93" t="s">
        <v>898</v>
      </c>
      <c r="C959" s="72" t="s">
        <v>169</v>
      </c>
      <c r="D959" s="162" t="s">
        <v>876</v>
      </c>
      <c r="E959" s="171" t="s">
        <v>897</v>
      </c>
      <c r="F959" s="37">
        <v>8</v>
      </c>
      <c r="G959" s="205" t="s">
        <v>170</v>
      </c>
      <c r="H959" s="37">
        <v>166.74</v>
      </c>
      <c r="I959" s="279">
        <v>19.739999999999998</v>
      </c>
      <c r="J959" s="62"/>
    </row>
    <row r="960" spans="2:10" x14ac:dyDescent="0.2">
      <c r="B960" s="93"/>
      <c r="C960" s="57"/>
      <c r="D960" s="164"/>
      <c r="E960" s="171"/>
      <c r="F960" s="37"/>
      <c r="G960" s="205"/>
      <c r="H960" s="37">
        <f>SUM(F959*H959)</f>
        <v>1333.92</v>
      </c>
      <c r="I960" s="283">
        <f>SUM(F959*I959)</f>
        <v>157.91999999999999</v>
      </c>
      <c r="J960" s="62">
        <f>SUM(H960:I960)</f>
        <v>1491.8400000000001</v>
      </c>
    </row>
    <row r="961" spans="2:10" x14ac:dyDescent="0.2">
      <c r="B961" s="93">
        <v>171111</v>
      </c>
      <c r="C961" s="72" t="s">
        <v>168</v>
      </c>
      <c r="D961" s="162" t="s">
        <v>877</v>
      </c>
      <c r="E961" s="171" t="s">
        <v>839</v>
      </c>
      <c r="F961" s="37">
        <v>1</v>
      </c>
      <c r="G961" s="205" t="s">
        <v>141</v>
      </c>
      <c r="H961" s="37">
        <v>27.68</v>
      </c>
      <c r="I961" s="279">
        <v>8.25</v>
      </c>
      <c r="J961" s="62"/>
    </row>
    <row r="962" spans="2:10" x14ac:dyDescent="0.2">
      <c r="B962" s="97"/>
      <c r="C962" s="56"/>
      <c r="D962" s="164"/>
      <c r="E962" s="171"/>
      <c r="F962" s="37"/>
      <c r="G962" s="205"/>
      <c r="H962" s="37">
        <f>SUM(F961*H961)</f>
        <v>27.68</v>
      </c>
      <c r="I962" s="283">
        <f>SUM(F961*I961)</f>
        <v>8.25</v>
      </c>
      <c r="J962" s="62">
        <f>SUM(H962:I962)</f>
        <v>35.93</v>
      </c>
    </row>
    <row r="963" spans="2:10" x14ac:dyDescent="0.2">
      <c r="B963" s="91"/>
      <c r="C963" s="81"/>
      <c r="D963" s="161"/>
      <c r="E963" s="188" t="s">
        <v>875</v>
      </c>
      <c r="F963" s="200"/>
      <c r="G963" s="213"/>
      <c r="H963" s="243">
        <f>SUM(H940+H942+H944+H946+H948+H950+H952+H954+H956+H958+H960+H962)</f>
        <v>5792.2200000000012</v>
      </c>
      <c r="I963" s="296">
        <f>SUM(I940+I942+I944+I946+I948+I950+I952+I954+I956+I958+I960+I962)</f>
        <v>961.54</v>
      </c>
      <c r="J963" s="268">
        <f>SUM(H963:I963)</f>
        <v>6753.7600000000011</v>
      </c>
    </row>
    <row r="964" spans="2:10" x14ac:dyDescent="0.2">
      <c r="B964" s="97"/>
      <c r="C964" s="56"/>
      <c r="D964" s="164"/>
      <c r="E964" s="171"/>
      <c r="F964" s="37"/>
      <c r="G964" s="205"/>
      <c r="H964" s="37"/>
      <c r="I964" s="279"/>
      <c r="J964" s="62"/>
    </row>
    <row r="965" spans="2:10" x14ac:dyDescent="0.2">
      <c r="B965" s="91"/>
      <c r="C965" s="81"/>
      <c r="D965" s="161" t="s">
        <v>900</v>
      </c>
      <c r="E965" s="188" t="s">
        <v>901</v>
      </c>
      <c r="F965" s="200"/>
      <c r="G965" s="213"/>
      <c r="H965" s="242"/>
      <c r="I965" s="170"/>
      <c r="J965" s="267"/>
    </row>
    <row r="966" spans="2:10" ht="25.5" x14ac:dyDescent="0.2">
      <c r="B966" s="93" t="s">
        <v>1194</v>
      </c>
      <c r="C966" s="72" t="s">
        <v>169</v>
      </c>
      <c r="D966" s="162" t="s">
        <v>927</v>
      </c>
      <c r="E966" s="417" t="s">
        <v>1197</v>
      </c>
      <c r="F966" s="37">
        <v>6750</v>
      </c>
      <c r="G966" s="205" t="s">
        <v>141</v>
      </c>
      <c r="H966" s="37">
        <v>3.83</v>
      </c>
      <c r="I966" s="279">
        <v>1.19</v>
      </c>
      <c r="J966" s="62"/>
    </row>
    <row r="967" spans="2:10" x14ac:dyDescent="0.2">
      <c r="B967" s="93"/>
      <c r="C967" s="57"/>
      <c r="D967" s="164"/>
      <c r="E967" s="187"/>
      <c r="F967" s="37"/>
      <c r="G967" s="205"/>
      <c r="H967" s="37">
        <f>SUM(F966*H966)</f>
        <v>25852.5</v>
      </c>
      <c r="I967" s="283">
        <f>SUM(F966*I966)</f>
        <v>8032.5</v>
      </c>
      <c r="J967" s="62">
        <f>SUM(H967:I967)</f>
        <v>33885</v>
      </c>
    </row>
    <row r="968" spans="2:10" ht="25.5" x14ac:dyDescent="0.2">
      <c r="B968" s="93" t="s">
        <v>1202</v>
      </c>
      <c r="C968" s="72" t="s">
        <v>169</v>
      </c>
      <c r="D968" s="162" t="s">
        <v>928</v>
      </c>
      <c r="E968" s="417" t="s">
        <v>1200</v>
      </c>
      <c r="F968" s="37">
        <v>500</v>
      </c>
      <c r="G968" s="205" t="s">
        <v>141</v>
      </c>
      <c r="H968" s="37">
        <v>4.9800000000000004</v>
      </c>
      <c r="I968" s="279">
        <v>1.19</v>
      </c>
      <c r="J968" s="62"/>
    </row>
    <row r="969" spans="2:10" x14ac:dyDescent="0.2">
      <c r="B969" s="93"/>
      <c r="C969" s="57"/>
      <c r="D969" s="164"/>
      <c r="E969" s="187"/>
      <c r="F969" s="37"/>
      <c r="G969" s="205"/>
      <c r="H969" s="37">
        <f>SUM(F968*H968)</f>
        <v>2490</v>
      </c>
      <c r="I969" s="283">
        <f>SUM(F968*I968)</f>
        <v>595</v>
      </c>
      <c r="J969" s="62">
        <f>SUM(H969:I969)</f>
        <v>3085</v>
      </c>
    </row>
    <row r="970" spans="2:10" ht="25.5" x14ac:dyDescent="0.2">
      <c r="B970" s="93" t="s">
        <v>1196</v>
      </c>
      <c r="C970" s="72" t="s">
        <v>169</v>
      </c>
      <c r="D970" s="162" t="s">
        <v>929</v>
      </c>
      <c r="E970" s="417" t="s">
        <v>1203</v>
      </c>
      <c r="F970" s="37">
        <v>190</v>
      </c>
      <c r="G970" s="205" t="s">
        <v>141</v>
      </c>
      <c r="H970" s="37">
        <v>3.68</v>
      </c>
      <c r="I970" s="279">
        <v>2.19</v>
      </c>
      <c r="J970" s="62"/>
    </row>
    <row r="971" spans="2:10" x14ac:dyDescent="0.2">
      <c r="B971" s="93"/>
      <c r="C971" s="57"/>
      <c r="D971" s="164"/>
      <c r="E971" s="187"/>
      <c r="F971" s="37"/>
      <c r="G971" s="205"/>
      <c r="H971" s="37">
        <f>SUM(F970*H970)</f>
        <v>699.2</v>
      </c>
      <c r="I971" s="283">
        <f>SUM(F970*I970)</f>
        <v>416.09999999999997</v>
      </c>
      <c r="J971" s="62">
        <f>SUM(H971:I971)</f>
        <v>1115.3</v>
      </c>
    </row>
    <row r="972" spans="2:10" ht="25.5" x14ac:dyDescent="0.2">
      <c r="B972" s="93" t="s">
        <v>1195</v>
      </c>
      <c r="C972" s="72" t="s">
        <v>169</v>
      </c>
      <c r="D972" s="162" t="s">
        <v>930</v>
      </c>
      <c r="E972" s="417" t="s">
        <v>1201</v>
      </c>
      <c r="F972" s="37">
        <v>210</v>
      </c>
      <c r="G972" s="205" t="s">
        <v>141</v>
      </c>
      <c r="H972" s="37">
        <v>5.89</v>
      </c>
      <c r="I972" s="279">
        <v>1.59</v>
      </c>
      <c r="J972" s="62"/>
    </row>
    <row r="973" spans="2:10" x14ac:dyDescent="0.2">
      <c r="B973" s="93"/>
      <c r="C973" s="57"/>
      <c r="D973" s="164"/>
      <c r="E973" s="171"/>
      <c r="F973" s="37"/>
      <c r="G973" s="205"/>
      <c r="H973" s="37">
        <f>SUM(F972*H972)</f>
        <v>1236.8999999999999</v>
      </c>
      <c r="I973" s="283">
        <f>SUM(F972*I972)</f>
        <v>333.90000000000003</v>
      </c>
      <c r="J973" s="62">
        <f>SUM(H973:I973)</f>
        <v>1570.8</v>
      </c>
    </row>
    <row r="974" spans="2:10" ht="25.5" x14ac:dyDescent="0.2">
      <c r="B974" s="93">
        <v>92000</v>
      </c>
      <c r="C974" s="72" t="s">
        <v>167</v>
      </c>
      <c r="D974" s="162" t="s">
        <v>931</v>
      </c>
      <c r="E974" s="172" t="s">
        <v>904</v>
      </c>
      <c r="F974" s="37">
        <v>4</v>
      </c>
      <c r="G974" s="205" t="s">
        <v>170</v>
      </c>
      <c r="H974" s="37">
        <v>16.5</v>
      </c>
      <c r="I974" s="279">
        <v>12.22</v>
      </c>
      <c r="J974" s="62"/>
    </row>
    <row r="975" spans="2:10" x14ac:dyDescent="0.2">
      <c r="B975" s="93"/>
      <c r="C975" s="57"/>
      <c r="D975" s="164"/>
      <c r="E975" s="171"/>
      <c r="F975" s="37"/>
      <c r="G975" s="205"/>
      <c r="H975" s="37">
        <f>SUM(F974*H974)</f>
        <v>66</v>
      </c>
      <c r="I975" s="283">
        <f>SUM(F974*I974)</f>
        <v>48.88</v>
      </c>
      <c r="J975" s="62">
        <f>SUM(H975:I975)</f>
        <v>114.88</v>
      </c>
    </row>
    <row r="976" spans="2:10" x14ac:dyDescent="0.2">
      <c r="B976" s="93">
        <v>172096</v>
      </c>
      <c r="C976" s="72" t="s">
        <v>168</v>
      </c>
      <c r="D976" s="162" t="s">
        <v>932</v>
      </c>
      <c r="E976" s="171" t="s">
        <v>905</v>
      </c>
      <c r="F976" s="37">
        <v>53</v>
      </c>
      <c r="G976" s="205" t="s">
        <v>170</v>
      </c>
      <c r="H976" s="37">
        <v>11.57</v>
      </c>
      <c r="I976" s="279">
        <v>11.26</v>
      </c>
      <c r="J976" s="62"/>
    </row>
    <row r="977" spans="2:10" x14ac:dyDescent="0.2">
      <c r="B977" s="93"/>
      <c r="C977" s="57"/>
      <c r="D977" s="164"/>
      <c r="E977" s="171"/>
      <c r="F977" s="37"/>
      <c r="G977" s="205"/>
      <c r="H977" s="37">
        <f>SUM(F976*H976)</f>
        <v>613.21</v>
      </c>
      <c r="I977" s="283">
        <f>SUM(F976*I976)</f>
        <v>596.78</v>
      </c>
      <c r="J977" s="62">
        <f>SUM(H977:I977)</f>
        <v>1209.99</v>
      </c>
    </row>
    <row r="978" spans="2:10" x14ac:dyDescent="0.2">
      <c r="B978" s="93">
        <v>91953</v>
      </c>
      <c r="C978" s="72" t="s">
        <v>167</v>
      </c>
      <c r="D978" s="162" t="s">
        <v>933</v>
      </c>
      <c r="E978" s="172" t="s">
        <v>906</v>
      </c>
      <c r="F978" s="37">
        <v>19</v>
      </c>
      <c r="G978" s="205" t="s">
        <v>170</v>
      </c>
      <c r="H978" s="37">
        <v>15.27</v>
      </c>
      <c r="I978" s="279">
        <v>11.82</v>
      </c>
      <c r="J978" s="62"/>
    </row>
    <row r="979" spans="2:10" x14ac:dyDescent="0.2">
      <c r="B979" s="93"/>
      <c r="C979" s="57"/>
      <c r="D979" s="164"/>
      <c r="E979" s="171"/>
      <c r="F979" s="37"/>
      <c r="G979" s="205"/>
      <c r="H979" s="37">
        <f>SUM(F978*H978)</f>
        <v>290.13</v>
      </c>
      <c r="I979" s="283">
        <f>SUM(F978*I978)</f>
        <v>224.58</v>
      </c>
      <c r="J979" s="62">
        <f>SUM(H979:I979)</f>
        <v>514.71</v>
      </c>
    </row>
    <row r="980" spans="2:10" ht="25.5" x14ac:dyDescent="0.2">
      <c r="B980" s="93">
        <v>91957</v>
      </c>
      <c r="C980" s="72" t="s">
        <v>167</v>
      </c>
      <c r="D980" s="162" t="s">
        <v>934</v>
      </c>
      <c r="E980" s="172" t="s">
        <v>907</v>
      </c>
      <c r="F980" s="37">
        <v>1</v>
      </c>
      <c r="G980" s="205" t="s">
        <v>170</v>
      </c>
      <c r="H980" s="37">
        <v>27.45</v>
      </c>
      <c r="I980" s="279">
        <v>21.66</v>
      </c>
      <c r="J980" s="62"/>
    </row>
    <row r="981" spans="2:10" x14ac:dyDescent="0.2">
      <c r="B981" s="93"/>
      <c r="C981" s="57"/>
      <c r="D981" s="164"/>
      <c r="E981" s="171"/>
      <c r="F981" s="37"/>
      <c r="G981" s="205"/>
      <c r="H981" s="37">
        <f>SUM(F980*H980)</f>
        <v>27.45</v>
      </c>
      <c r="I981" s="283">
        <f>SUM(F980*I980)</f>
        <v>21.66</v>
      </c>
      <c r="J981" s="62">
        <f>SUM(H981:I981)</f>
        <v>49.11</v>
      </c>
    </row>
    <row r="982" spans="2:10" ht="25.5" x14ac:dyDescent="0.2">
      <c r="B982" s="93">
        <v>91963</v>
      </c>
      <c r="C982" s="72" t="s">
        <v>167</v>
      </c>
      <c r="D982" s="162" t="s">
        <v>935</v>
      </c>
      <c r="E982" s="172" t="s">
        <v>908</v>
      </c>
      <c r="F982" s="37">
        <v>1</v>
      </c>
      <c r="G982" s="205" t="s">
        <v>170</v>
      </c>
      <c r="H982" s="37">
        <v>39.630000000000003</v>
      </c>
      <c r="I982" s="279">
        <v>31.58</v>
      </c>
      <c r="J982" s="62"/>
    </row>
    <row r="983" spans="2:10" x14ac:dyDescent="0.2">
      <c r="B983" s="93"/>
      <c r="C983" s="57"/>
      <c r="D983" s="164"/>
      <c r="E983" s="171"/>
      <c r="F983" s="37"/>
      <c r="G983" s="205"/>
      <c r="H983" s="37">
        <f>SUM(F982*H982)</f>
        <v>39.630000000000003</v>
      </c>
      <c r="I983" s="283">
        <f>SUM(F982*I982)</f>
        <v>31.58</v>
      </c>
      <c r="J983" s="62">
        <f>SUM(H983:I983)</f>
        <v>71.210000000000008</v>
      </c>
    </row>
    <row r="984" spans="2:10" ht="25.5" x14ac:dyDescent="0.2">
      <c r="B984" s="93">
        <v>92023</v>
      </c>
      <c r="C984" s="72" t="s">
        <v>167</v>
      </c>
      <c r="D984" s="162" t="s">
        <v>936</v>
      </c>
      <c r="E984" s="172" t="s">
        <v>909</v>
      </c>
      <c r="F984" s="37">
        <v>1</v>
      </c>
      <c r="G984" s="205" t="s">
        <v>170</v>
      </c>
      <c r="H984" s="37">
        <v>26.02</v>
      </c>
      <c r="I984" s="279">
        <v>21.66</v>
      </c>
      <c r="J984" s="62"/>
    </row>
    <row r="985" spans="2:10" x14ac:dyDescent="0.2">
      <c r="B985" s="93"/>
      <c r="C985" s="57"/>
      <c r="D985" s="164"/>
      <c r="E985" s="171"/>
      <c r="F985" s="37"/>
      <c r="G985" s="205"/>
      <c r="H985" s="37">
        <f>SUM(F984*H984)</f>
        <v>26.02</v>
      </c>
      <c r="I985" s="283">
        <f>SUM(F984*I984)</f>
        <v>21.66</v>
      </c>
      <c r="J985" s="62">
        <f>SUM(H985:I985)</f>
        <v>47.68</v>
      </c>
    </row>
    <row r="986" spans="2:10" ht="25.5" x14ac:dyDescent="0.2">
      <c r="B986" s="93">
        <v>92027</v>
      </c>
      <c r="C986" s="72" t="s">
        <v>167</v>
      </c>
      <c r="D986" s="162" t="s">
        <v>937</v>
      </c>
      <c r="E986" s="172" t="s">
        <v>910</v>
      </c>
      <c r="F986" s="37">
        <v>2</v>
      </c>
      <c r="G986" s="205" t="s">
        <v>170</v>
      </c>
      <c r="H986" s="37">
        <v>35.28</v>
      </c>
      <c r="I986" s="279">
        <v>28.26</v>
      </c>
      <c r="J986" s="62"/>
    </row>
    <row r="987" spans="2:10" x14ac:dyDescent="0.2">
      <c r="B987" s="93"/>
      <c r="C987" s="57"/>
      <c r="D987" s="164"/>
      <c r="E987" s="171"/>
      <c r="F987" s="37"/>
      <c r="G987" s="205"/>
      <c r="H987" s="37">
        <f>SUM(F986*H986)</f>
        <v>70.56</v>
      </c>
      <c r="I987" s="283">
        <f>SUM(F986*I986)</f>
        <v>56.52</v>
      </c>
      <c r="J987" s="62">
        <f>SUM(H987:I987)</f>
        <v>127.08000000000001</v>
      </c>
    </row>
    <row r="988" spans="2:10" ht="25.5" x14ac:dyDescent="0.2">
      <c r="B988" s="93">
        <v>92001</v>
      </c>
      <c r="C988" s="72" t="s">
        <v>167</v>
      </c>
      <c r="D988" s="162" t="s">
        <v>938</v>
      </c>
      <c r="E988" s="172" t="s">
        <v>903</v>
      </c>
      <c r="F988" s="37">
        <v>43</v>
      </c>
      <c r="G988" s="205" t="s">
        <v>170</v>
      </c>
      <c r="H988" s="37">
        <v>19.25</v>
      </c>
      <c r="I988" s="279">
        <v>12.22</v>
      </c>
      <c r="J988" s="62"/>
    </row>
    <row r="989" spans="2:10" x14ac:dyDescent="0.2">
      <c r="B989" s="93"/>
      <c r="C989" s="57"/>
      <c r="D989" s="164"/>
      <c r="E989" s="171"/>
      <c r="F989" s="37"/>
      <c r="G989" s="205"/>
      <c r="H989" s="37">
        <f>SUM(F988*H988)</f>
        <v>827.75</v>
      </c>
      <c r="I989" s="283">
        <f>SUM(F988*I988)</f>
        <v>525.46</v>
      </c>
      <c r="J989" s="62">
        <f>SUM(H989:I989)</f>
        <v>1353.21</v>
      </c>
    </row>
    <row r="990" spans="2:10" x14ac:dyDescent="0.2">
      <c r="B990" s="93">
        <v>172001</v>
      </c>
      <c r="C990" s="72" t="s">
        <v>168</v>
      </c>
      <c r="D990" s="162" t="s">
        <v>939</v>
      </c>
      <c r="E990" s="171" t="s">
        <v>911</v>
      </c>
      <c r="F990" s="37">
        <v>4</v>
      </c>
      <c r="G990" s="205" t="s">
        <v>170</v>
      </c>
      <c r="H990" s="37">
        <v>3.74</v>
      </c>
      <c r="I990" s="279">
        <v>6.25</v>
      </c>
      <c r="J990" s="62"/>
    </row>
    <row r="991" spans="2:10" x14ac:dyDescent="0.2">
      <c r="B991" s="93"/>
      <c r="C991" s="57"/>
      <c r="D991" s="164"/>
      <c r="E991" s="171"/>
      <c r="F991" s="37"/>
      <c r="G991" s="205"/>
      <c r="H991" s="37">
        <f>SUM(F990*H990)</f>
        <v>14.96</v>
      </c>
      <c r="I991" s="283">
        <f>SUM(F990*I990)</f>
        <v>25</v>
      </c>
      <c r="J991" s="62">
        <f>SUM(H991:I991)</f>
        <v>39.96</v>
      </c>
    </row>
    <row r="992" spans="2:10" x14ac:dyDescent="0.2">
      <c r="B992" s="93">
        <v>172002</v>
      </c>
      <c r="C992" s="72" t="s">
        <v>168</v>
      </c>
      <c r="D992" s="162" t="s">
        <v>940</v>
      </c>
      <c r="E992" s="171" t="s">
        <v>912</v>
      </c>
      <c r="F992" s="37">
        <v>2</v>
      </c>
      <c r="G992" s="205" t="s">
        <v>170</v>
      </c>
      <c r="H992" s="37">
        <v>6.97</v>
      </c>
      <c r="I992" s="279">
        <v>9.4</v>
      </c>
      <c r="J992" s="62"/>
    </row>
    <row r="993" spans="2:12" x14ac:dyDescent="0.2">
      <c r="B993" s="93"/>
      <c r="C993" s="57"/>
      <c r="D993" s="164"/>
      <c r="E993" s="171"/>
      <c r="F993" s="37"/>
      <c r="G993" s="205"/>
      <c r="H993" s="37">
        <f>SUM(F992*H992)</f>
        <v>13.94</v>
      </c>
      <c r="I993" s="283">
        <f>SUM(F992*I992)</f>
        <v>18.8</v>
      </c>
      <c r="J993" s="62">
        <f>SUM(H993:I993)</f>
        <v>32.74</v>
      </c>
    </row>
    <row r="994" spans="2:12" x14ac:dyDescent="0.2">
      <c r="B994" s="93">
        <v>172009</v>
      </c>
      <c r="C994" s="72" t="s">
        <v>168</v>
      </c>
      <c r="D994" s="162" t="s">
        <v>941</v>
      </c>
      <c r="E994" s="171" t="s">
        <v>913</v>
      </c>
      <c r="F994" s="37">
        <v>2</v>
      </c>
      <c r="G994" s="205" t="s">
        <v>170</v>
      </c>
      <c r="H994" s="37">
        <v>56.41</v>
      </c>
      <c r="I994" s="279">
        <v>30</v>
      </c>
      <c r="J994" s="62"/>
    </row>
    <row r="995" spans="2:12" x14ac:dyDescent="0.2">
      <c r="B995" s="93"/>
      <c r="C995" s="57"/>
      <c r="D995" s="164"/>
      <c r="E995" s="171"/>
      <c r="F995" s="37"/>
      <c r="G995" s="205"/>
      <c r="H995" s="37">
        <f>SUM(F994*H994)</f>
        <v>112.82</v>
      </c>
      <c r="I995" s="283">
        <f>SUM(F994*I994)</f>
        <v>60</v>
      </c>
      <c r="J995" s="62">
        <f>SUM(H995:I995)</f>
        <v>172.82</v>
      </c>
    </row>
    <row r="996" spans="2:12" x14ac:dyDescent="0.2">
      <c r="B996" s="93" t="s">
        <v>915</v>
      </c>
      <c r="C996" s="72" t="s">
        <v>169</v>
      </c>
      <c r="D996" s="162" t="s">
        <v>942</v>
      </c>
      <c r="E996" s="171" t="s">
        <v>914</v>
      </c>
      <c r="F996" s="37">
        <v>6</v>
      </c>
      <c r="G996" s="205" t="s">
        <v>141</v>
      </c>
      <c r="H996" s="37">
        <v>96.57</v>
      </c>
      <c r="I996" s="279">
        <v>26.19</v>
      </c>
      <c r="J996" s="62"/>
    </row>
    <row r="997" spans="2:12" x14ac:dyDescent="0.2">
      <c r="B997" s="93"/>
      <c r="C997" s="57"/>
      <c r="D997" s="164"/>
      <c r="E997" s="171"/>
      <c r="F997" s="37"/>
      <c r="G997" s="205"/>
      <c r="H997" s="37">
        <f>SUM(F996*H996)</f>
        <v>579.41999999999996</v>
      </c>
      <c r="I997" s="283">
        <f>SUM(F996*I996)</f>
        <v>157.14000000000001</v>
      </c>
      <c r="J997" s="62">
        <f>SUM(H997:I997)</f>
        <v>736.56</v>
      </c>
    </row>
    <row r="998" spans="2:12" x14ac:dyDescent="0.2">
      <c r="B998" s="93" t="s">
        <v>917</v>
      </c>
      <c r="C998" s="72" t="s">
        <v>169</v>
      </c>
      <c r="D998" s="162" t="s">
        <v>943</v>
      </c>
      <c r="E998" s="171" t="s">
        <v>916</v>
      </c>
      <c r="F998" s="37">
        <v>120</v>
      </c>
      <c r="G998" s="205" t="s">
        <v>141</v>
      </c>
      <c r="H998" s="37">
        <v>125.85</v>
      </c>
      <c r="I998" s="279">
        <v>16.37</v>
      </c>
      <c r="J998" s="62"/>
    </row>
    <row r="999" spans="2:12" x14ac:dyDescent="0.2">
      <c r="B999" s="93"/>
      <c r="C999" s="57"/>
      <c r="D999" s="164"/>
      <c r="E999" s="171"/>
      <c r="F999" s="37"/>
      <c r="G999" s="205"/>
      <c r="H999" s="37">
        <f>SUM(F998*H998)</f>
        <v>15102</v>
      </c>
      <c r="I999" s="283">
        <f>SUM(F998*I998)</f>
        <v>1964.4</v>
      </c>
      <c r="J999" s="62">
        <f>SUM(H999:I999)</f>
        <v>17066.400000000001</v>
      </c>
    </row>
    <row r="1000" spans="2:12" x14ac:dyDescent="0.2">
      <c r="B1000" s="93">
        <v>172098</v>
      </c>
      <c r="C1000" s="72" t="s">
        <v>168</v>
      </c>
      <c r="D1000" s="162" t="s">
        <v>944</v>
      </c>
      <c r="E1000" s="422" t="s">
        <v>918</v>
      </c>
      <c r="F1000" s="423">
        <v>57</v>
      </c>
      <c r="G1000" s="93" t="s">
        <v>170</v>
      </c>
      <c r="H1000" s="423">
        <v>43.72</v>
      </c>
      <c r="I1000" s="427">
        <v>18.75</v>
      </c>
      <c r="J1000" s="425"/>
    </row>
    <row r="1001" spans="2:12" x14ac:dyDescent="0.2">
      <c r="B1001" s="93"/>
      <c r="C1001" s="57"/>
      <c r="D1001" s="166"/>
      <c r="E1001" s="422"/>
      <c r="F1001" s="423"/>
      <c r="G1001" s="93"/>
      <c r="H1001" s="423">
        <f>SUM(F1000*H1000)</f>
        <v>2492.04</v>
      </c>
      <c r="I1001" s="424">
        <f>SUM(F1000*I1000)</f>
        <v>1068.75</v>
      </c>
      <c r="J1001" s="425">
        <f>SUM(H1001:I1001)</f>
        <v>3560.79</v>
      </c>
    </row>
    <row r="1002" spans="2:12" x14ac:dyDescent="0.2">
      <c r="B1002" s="93" t="s">
        <v>1205</v>
      </c>
      <c r="C1002" s="72" t="s">
        <v>169</v>
      </c>
      <c r="D1002" s="162" t="s">
        <v>944</v>
      </c>
      <c r="E1002" s="422" t="s">
        <v>1210</v>
      </c>
      <c r="F1002" s="37">
        <v>31</v>
      </c>
      <c r="G1002" s="205" t="s">
        <v>139</v>
      </c>
      <c r="H1002" s="423">
        <v>47.08</v>
      </c>
      <c r="I1002" s="424">
        <v>24.55</v>
      </c>
      <c r="J1002" s="425"/>
    </row>
    <row r="1003" spans="2:12" x14ac:dyDescent="0.2">
      <c r="B1003" s="418"/>
      <c r="C1003" s="421"/>
      <c r="D1003" s="164"/>
      <c r="E1003" s="422"/>
      <c r="F1003" s="420"/>
      <c r="G1003" s="418"/>
      <c r="H1003" s="37">
        <f>SUM(F1002*H1002)</f>
        <v>1459.48</v>
      </c>
      <c r="I1003" s="283">
        <f>SUM(F1002*I1002)</f>
        <v>761.05000000000007</v>
      </c>
      <c r="J1003" s="62">
        <f>SUM(H1003:I1003)</f>
        <v>2220.5300000000002</v>
      </c>
    </row>
    <row r="1004" spans="2:12" x14ac:dyDescent="0.2">
      <c r="B1004" s="93" t="s">
        <v>1206</v>
      </c>
      <c r="C1004" s="72" t="s">
        <v>169</v>
      </c>
      <c r="D1004" s="162" t="s">
        <v>945</v>
      </c>
      <c r="E1004" s="422" t="s">
        <v>1211</v>
      </c>
      <c r="F1004" s="37">
        <v>19</v>
      </c>
      <c r="G1004" s="205" t="s">
        <v>139</v>
      </c>
      <c r="H1004" s="423">
        <v>52.85</v>
      </c>
      <c r="I1004" s="424">
        <v>24.55</v>
      </c>
      <c r="J1004" s="425"/>
    </row>
    <row r="1005" spans="2:12" x14ac:dyDescent="0.2">
      <c r="B1005" s="418"/>
      <c r="C1005" s="421"/>
      <c r="D1005" s="164"/>
      <c r="E1005" s="422"/>
      <c r="F1005" s="420"/>
      <c r="G1005" s="418"/>
      <c r="H1005" s="37">
        <f>SUM(F1004*H1004)</f>
        <v>1004.15</v>
      </c>
      <c r="I1005" s="283">
        <f>SUM(F1004*I1004)</f>
        <v>466.45</v>
      </c>
      <c r="J1005" s="62">
        <f>SUM(H1005:I1005)</f>
        <v>1470.6</v>
      </c>
    </row>
    <row r="1006" spans="2:12" x14ac:dyDescent="0.2">
      <c r="B1006" s="93" t="s">
        <v>1207</v>
      </c>
      <c r="C1006" s="72" t="s">
        <v>169</v>
      </c>
      <c r="D1006" s="162" t="s">
        <v>946</v>
      </c>
      <c r="E1006" s="422" t="s">
        <v>1212</v>
      </c>
      <c r="F1006" s="37">
        <v>7</v>
      </c>
      <c r="G1006" s="205" t="s">
        <v>139</v>
      </c>
      <c r="H1006" s="423">
        <v>56.17</v>
      </c>
      <c r="I1006" s="424">
        <v>24.55</v>
      </c>
      <c r="J1006" s="425"/>
    </row>
    <row r="1007" spans="2:12" x14ac:dyDescent="0.2">
      <c r="B1007" s="418"/>
      <c r="C1007" s="421"/>
      <c r="D1007" s="164"/>
      <c r="E1007" s="419"/>
      <c r="F1007" s="420"/>
      <c r="G1007" s="418"/>
      <c r="H1007" s="37">
        <f>SUM(F1006*H1006)</f>
        <v>393.19</v>
      </c>
      <c r="I1007" s="283">
        <f>SUM(F1006*I1006)</f>
        <v>171.85</v>
      </c>
      <c r="J1007" s="62">
        <f>SUM(H1007:I1007)</f>
        <v>565.04</v>
      </c>
      <c r="L1007" s="426"/>
    </row>
    <row r="1008" spans="2:12" x14ac:dyDescent="0.2">
      <c r="B1008" s="93" t="s">
        <v>920</v>
      </c>
      <c r="C1008" s="72" t="s">
        <v>169</v>
      </c>
      <c r="D1008" s="162" t="s">
        <v>947</v>
      </c>
      <c r="E1008" s="171" t="s">
        <v>919</v>
      </c>
      <c r="F1008" s="37">
        <v>57</v>
      </c>
      <c r="G1008" s="205" t="s">
        <v>141</v>
      </c>
      <c r="H1008" s="37">
        <v>56.14</v>
      </c>
      <c r="I1008" s="279">
        <v>32.729999999999997</v>
      </c>
      <c r="J1008" s="62"/>
    </row>
    <row r="1009" spans="2:10" x14ac:dyDescent="0.2">
      <c r="B1009" s="93"/>
      <c r="C1009" s="57"/>
      <c r="D1009" s="164"/>
      <c r="E1009" s="171"/>
      <c r="F1009" s="37"/>
      <c r="G1009" s="205"/>
      <c r="H1009" s="37">
        <f>SUM(F1008*H1008)</f>
        <v>3199.98</v>
      </c>
      <c r="I1009" s="283">
        <f>SUM(F1008*I1008)</f>
        <v>1865.61</v>
      </c>
      <c r="J1009" s="62">
        <f>SUM(H1009:I1009)</f>
        <v>5065.59</v>
      </c>
    </row>
    <row r="1010" spans="2:10" x14ac:dyDescent="0.2">
      <c r="B1010" s="93" t="s">
        <v>922</v>
      </c>
      <c r="C1010" s="72" t="s">
        <v>169</v>
      </c>
      <c r="D1010" s="162" t="s">
        <v>948</v>
      </c>
      <c r="E1010" s="171" t="s">
        <v>921</v>
      </c>
      <c r="F1010" s="37">
        <v>108</v>
      </c>
      <c r="G1010" s="205" t="s">
        <v>141</v>
      </c>
      <c r="H1010" s="37">
        <v>30.61</v>
      </c>
      <c r="I1010" s="279">
        <v>26.19</v>
      </c>
      <c r="J1010" s="62"/>
    </row>
    <row r="1011" spans="2:10" x14ac:dyDescent="0.2">
      <c r="B1011" s="93"/>
      <c r="C1011" s="57"/>
      <c r="D1011" s="164"/>
      <c r="E1011" s="171"/>
      <c r="F1011" s="37"/>
      <c r="G1011" s="205"/>
      <c r="H1011" s="37">
        <f>SUM(F1010*H1010)</f>
        <v>3305.88</v>
      </c>
      <c r="I1011" s="283">
        <f>SUM(F1010*I1010)</f>
        <v>2828.52</v>
      </c>
      <c r="J1011" s="62">
        <f>SUM(H1011:I1011)</f>
        <v>6134.4</v>
      </c>
    </row>
    <row r="1012" spans="2:10" x14ac:dyDescent="0.2">
      <c r="B1012" s="93">
        <v>171562</v>
      </c>
      <c r="C1012" s="72" t="s">
        <v>168</v>
      </c>
      <c r="D1012" s="162" t="s">
        <v>949</v>
      </c>
      <c r="E1012" s="171" t="s">
        <v>923</v>
      </c>
      <c r="F1012" s="37">
        <v>21</v>
      </c>
      <c r="G1012" s="205" t="s">
        <v>141</v>
      </c>
      <c r="H1012" s="37">
        <v>58.75</v>
      </c>
      <c r="I1012" s="279">
        <v>3.12</v>
      </c>
      <c r="J1012" s="62"/>
    </row>
    <row r="1013" spans="2:10" x14ac:dyDescent="0.2">
      <c r="B1013" s="93"/>
      <c r="C1013" s="57"/>
      <c r="D1013" s="164"/>
      <c r="E1013" s="171"/>
      <c r="F1013" s="37"/>
      <c r="G1013" s="205"/>
      <c r="H1013" s="37">
        <f>SUM(F1012*H1012)</f>
        <v>1233.75</v>
      </c>
      <c r="I1013" s="283">
        <f>SUM(F1012*I1012)</f>
        <v>65.52</v>
      </c>
      <c r="J1013" s="62">
        <f>SUM(H1013:I1013)</f>
        <v>1299.27</v>
      </c>
    </row>
    <row r="1014" spans="2:10" ht="25.5" x14ac:dyDescent="0.2">
      <c r="B1014" s="93">
        <v>95745</v>
      </c>
      <c r="C1014" s="72" t="s">
        <v>167</v>
      </c>
      <c r="D1014" s="162" t="s">
        <v>950</v>
      </c>
      <c r="E1014" s="172" t="s">
        <v>924</v>
      </c>
      <c r="F1014" s="37">
        <v>240</v>
      </c>
      <c r="G1014" s="205" t="s">
        <v>141</v>
      </c>
      <c r="H1014" s="37">
        <v>17.27</v>
      </c>
      <c r="I1014" s="279">
        <v>6.3</v>
      </c>
      <c r="J1014" s="62"/>
    </row>
    <row r="1015" spans="2:10" x14ac:dyDescent="0.2">
      <c r="B1015" s="93"/>
      <c r="C1015" s="57"/>
      <c r="D1015" s="164"/>
      <c r="E1015" s="171"/>
      <c r="F1015" s="37"/>
      <c r="G1015" s="205"/>
      <c r="H1015" s="37">
        <f>SUM(F1014*H1014)</f>
        <v>4144.8</v>
      </c>
      <c r="I1015" s="283">
        <f>SUM(F1014*I1014)</f>
        <v>1512</v>
      </c>
      <c r="J1015" s="62">
        <f>SUM(H1015:I1015)</f>
        <v>5656.8</v>
      </c>
    </row>
    <row r="1016" spans="2:10" ht="25.5" x14ac:dyDescent="0.2">
      <c r="B1016" s="93">
        <v>91840</v>
      </c>
      <c r="C1016" s="72" t="s">
        <v>167</v>
      </c>
      <c r="D1016" s="162" t="s">
        <v>1208</v>
      </c>
      <c r="E1016" s="172" t="s">
        <v>925</v>
      </c>
      <c r="F1016" s="37">
        <v>105</v>
      </c>
      <c r="G1016" s="205" t="s">
        <v>141</v>
      </c>
      <c r="H1016" s="37">
        <v>10.029999999999999</v>
      </c>
      <c r="I1016" s="279">
        <v>6.11</v>
      </c>
      <c r="J1016" s="62"/>
    </row>
    <row r="1017" spans="2:10" x14ac:dyDescent="0.2">
      <c r="B1017" s="93"/>
      <c r="C1017" s="57"/>
      <c r="D1017" s="164"/>
      <c r="E1017" s="171"/>
      <c r="F1017" s="37"/>
      <c r="G1017" s="205"/>
      <c r="H1017" s="37">
        <f>SUM(F1016*H1016)</f>
        <v>1053.1499999999999</v>
      </c>
      <c r="I1017" s="283">
        <f>SUM(F1016*I1016)</f>
        <v>641.55000000000007</v>
      </c>
      <c r="J1017" s="62">
        <f>SUM(H1017:I1017)</f>
        <v>1694.6999999999998</v>
      </c>
    </row>
    <row r="1018" spans="2:10" x14ac:dyDescent="0.2">
      <c r="B1018" s="93">
        <v>98111</v>
      </c>
      <c r="C1018" s="72" t="s">
        <v>167</v>
      </c>
      <c r="D1018" s="162" t="s">
        <v>1209</v>
      </c>
      <c r="E1018" s="172" t="s">
        <v>926</v>
      </c>
      <c r="F1018" s="37">
        <v>11</v>
      </c>
      <c r="G1018" s="205" t="s">
        <v>170</v>
      </c>
      <c r="H1018" s="37">
        <v>20.62</v>
      </c>
      <c r="I1018" s="279">
        <v>7.73</v>
      </c>
      <c r="J1018" s="62"/>
    </row>
    <row r="1019" spans="2:10" x14ac:dyDescent="0.2">
      <c r="B1019" s="97"/>
      <c r="C1019" s="56"/>
      <c r="D1019" s="164"/>
      <c r="E1019" s="171"/>
      <c r="F1019" s="37"/>
      <c r="G1019" s="205"/>
      <c r="H1019" s="37">
        <f>SUM(F1018*H1018)</f>
        <v>226.82000000000002</v>
      </c>
      <c r="I1019" s="283">
        <f>SUM(F1018*I1018)</f>
        <v>85.03</v>
      </c>
      <c r="J1019" s="62">
        <f>SUM(H1019:I1019)</f>
        <v>311.85000000000002</v>
      </c>
    </row>
    <row r="1020" spans="2:10" x14ac:dyDescent="0.2">
      <c r="B1020" s="91"/>
      <c r="C1020" s="81"/>
      <c r="D1020" s="161"/>
      <c r="E1020" s="188" t="s">
        <v>902</v>
      </c>
      <c r="F1020" s="200"/>
      <c r="G1020" s="213"/>
      <c r="H1020" s="243">
        <f>SUM(H967+H969+H971+H973+H975+H977+H979+H981+H983+H985+H987+H989+H991+H993+H995+H997+H999+H1003+H1005+H1007++H1009+H1011+H1013+H1015+H1017+H1019)</f>
        <v>64083.690000000017</v>
      </c>
      <c r="I1020" s="243">
        <f>SUM(I967+I969+I971+I973+I975+I977+I979+I981+I983+I985+I987+I989+I991+I993+I995+I997+I999+I1003+I1005+I1007++I1009+I1011+I1013+I1015+I1017+I1019)</f>
        <v>21527.539999999997</v>
      </c>
      <c r="J1020" s="268">
        <f>SUM(H1020:I1020)</f>
        <v>85611.23000000001</v>
      </c>
    </row>
    <row r="1021" spans="2:10" x14ac:dyDescent="0.2">
      <c r="B1021" s="97"/>
      <c r="C1021" s="56"/>
      <c r="D1021" s="164"/>
      <c r="E1021" s="171"/>
      <c r="F1021" s="37"/>
      <c r="G1021" s="205"/>
      <c r="H1021" s="37"/>
      <c r="I1021" s="279"/>
      <c r="J1021" s="62"/>
    </row>
    <row r="1022" spans="2:10" x14ac:dyDescent="0.2">
      <c r="B1022" s="91"/>
      <c r="C1022" s="81"/>
      <c r="D1022" s="161" t="s">
        <v>951</v>
      </c>
      <c r="E1022" s="188" t="s">
        <v>952</v>
      </c>
      <c r="F1022" s="200"/>
      <c r="G1022" s="213"/>
      <c r="H1022" s="242"/>
      <c r="I1022" s="170"/>
      <c r="J1022" s="267"/>
    </row>
    <row r="1023" spans="2:10" x14ac:dyDescent="0.2">
      <c r="B1023" s="93" t="s">
        <v>956</v>
      </c>
      <c r="C1023" s="72" t="s">
        <v>169</v>
      </c>
      <c r="D1023" s="162" t="s">
        <v>977</v>
      </c>
      <c r="E1023" s="171" t="s">
        <v>955</v>
      </c>
      <c r="F1023" s="37">
        <v>9</v>
      </c>
      <c r="G1023" s="205" t="s">
        <v>141</v>
      </c>
      <c r="H1023" s="37">
        <v>17.68</v>
      </c>
      <c r="I1023" s="279">
        <v>32.729999999999997</v>
      </c>
      <c r="J1023" s="62"/>
    </row>
    <row r="1024" spans="2:10" x14ac:dyDescent="0.2">
      <c r="B1024" s="93"/>
      <c r="C1024" s="57"/>
      <c r="D1024" s="164"/>
      <c r="E1024" s="171"/>
      <c r="F1024" s="37"/>
      <c r="G1024" s="205"/>
      <c r="H1024" s="37">
        <f>SUM(F1023*H1023)</f>
        <v>159.12</v>
      </c>
      <c r="I1024" s="283">
        <f>SUM(F1023*I1023)</f>
        <v>294.57</v>
      </c>
      <c r="J1024" s="62">
        <f>SUM(H1024:I1024)</f>
        <v>453.69</v>
      </c>
    </row>
    <row r="1025" spans="2:10" x14ac:dyDescent="0.2">
      <c r="B1025" s="93" t="s">
        <v>958</v>
      </c>
      <c r="C1025" s="72" t="s">
        <v>169</v>
      </c>
      <c r="D1025" s="162" t="s">
        <v>978</v>
      </c>
      <c r="E1025" s="171" t="s">
        <v>957</v>
      </c>
      <c r="F1025" s="37">
        <v>150</v>
      </c>
      <c r="G1025" s="205" t="s">
        <v>141</v>
      </c>
      <c r="H1025" s="37">
        <v>21.47</v>
      </c>
      <c r="I1025" s="279">
        <v>32.729999999999997</v>
      </c>
      <c r="J1025" s="62"/>
    </row>
    <row r="1026" spans="2:10" x14ac:dyDescent="0.2">
      <c r="B1026" s="93"/>
      <c r="C1026" s="57"/>
      <c r="D1026" s="164"/>
      <c r="E1026" s="171"/>
      <c r="F1026" s="37"/>
      <c r="G1026" s="205"/>
      <c r="H1026" s="37">
        <f>SUM(F1025*H1025)</f>
        <v>3220.5</v>
      </c>
      <c r="I1026" s="283">
        <f>SUM(F1025*I1025)</f>
        <v>4909.4999999999991</v>
      </c>
      <c r="J1026" s="62">
        <f>SUM(H1026:I1026)</f>
        <v>8129.9999999999991</v>
      </c>
    </row>
    <row r="1027" spans="2:10" x14ac:dyDescent="0.2">
      <c r="B1027" s="93">
        <v>96979</v>
      </c>
      <c r="C1027" s="72" t="s">
        <v>167</v>
      </c>
      <c r="D1027" s="162" t="s">
        <v>979</v>
      </c>
      <c r="E1027" s="172" t="s">
        <v>972</v>
      </c>
      <c r="F1027" s="37">
        <v>7</v>
      </c>
      <c r="G1027" s="205" t="s">
        <v>141</v>
      </c>
      <c r="H1027" s="37">
        <v>66.290000000000006</v>
      </c>
      <c r="I1027" s="279">
        <v>1.89</v>
      </c>
      <c r="J1027" s="62"/>
    </row>
    <row r="1028" spans="2:10" x14ac:dyDescent="0.2">
      <c r="B1028" s="93"/>
      <c r="C1028" s="57"/>
      <c r="D1028" s="164"/>
      <c r="E1028" s="171"/>
      <c r="F1028" s="37"/>
      <c r="G1028" s="205"/>
      <c r="H1028" s="37">
        <f>SUM(F1027*H1027)</f>
        <v>464.03000000000003</v>
      </c>
      <c r="I1028" s="283">
        <f>SUM(F1027*I1027)</f>
        <v>13.229999999999999</v>
      </c>
      <c r="J1028" s="62">
        <f>SUM(H1028:I1028)</f>
        <v>477.26000000000005</v>
      </c>
    </row>
    <row r="1029" spans="2:10" x14ac:dyDescent="0.2">
      <c r="B1029" s="93">
        <v>72315</v>
      </c>
      <c r="C1029" s="72" t="s">
        <v>167</v>
      </c>
      <c r="D1029" s="162" t="s">
        <v>980</v>
      </c>
      <c r="E1029" s="171" t="s">
        <v>973</v>
      </c>
      <c r="F1029" s="37">
        <v>5</v>
      </c>
      <c r="G1029" s="205" t="s">
        <v>170</v>
      </c>
      <c r="H1029" s="37">
        <v>13.84</v>
      </c>
      <c r="I1029" s="279">
        <v>19.96</v>
      </c>
      <c r="J1029" s="62"/>
    </row>
    <row r="1030" spans="2:10" x14ac:dyDescent="0.2">
      <c r="B1030" s="93"/>
      <c r="C1030" s="57"/>
      <c r="D1030" s="164"/>
      <c r="E1030" s="171"/>
      <c r="F1030" s="37"/>
      <c r="G1030" s="205"/>
      <c r="H1030" s="37">
        <f>SUM(F1029*H1029)</f>
        <v>69.2</v>
      </c>
      <c r="I1030" s="283">
        <f>SUM(F1029*I1029)</f>
        <v>99.800000000000011</v>
      </c>
      <c r="J1030" s="62">
        <f>SUM(H1030:I1030)</f>
        <v>169</v>
      </c>
    </row>
    <row r="1031" spans="2:10" x14ac:dyDescent="0.2">
      <c r="B1031" s="93" t="s">
        <v>960</v>
      </c>
      <c r="C1031" s="72" t="s">
        <v>169</v>
      </c>
      <c r="D1031" s="162" t="s">
        <v>981</v>
      </c>
      <c r="E1031" s="171" t="s">
        <v>959</v>
      </c>
      <c r="F1031" s="37">
        <v>4</v>
      </c>
      <c r="G1031" s="205" t="s">
        <v>170</v>
      </c>
      <c r="H1031" s="37">
        <v>25.26</v>
      </c>
      <c r="I1031" s="279">
        <v>28.89</v>
      </c>
      <c r="J1031" s="62"/>
    </row>
    <row r="1032" spans="2:10" x14ac:dyDescent="0.2">
      <c r="B1032" s="93"/>
      <c r="C1032" s="57"/>
      <c r="D1032" s="164"/>
      <c r="E1032" s="171"/>
      <c r="F1032" s="37"/>
      <c r="G1032" s="205"/>
      <c r="H1032" s="37">
        <f>SUM(F1031*H1031)</f>
        <v>101.04</v>
      </c>
      <c r="I1032" s="283">
        <f>SUM(F1031*I1031)</f>
        <v>115.56</v>
      </c>
      <c r="J1032" s="62">
        <f>SUM(H1032:I1032)</f>
        <v>216.60000000000002</v>
      </c>
    </row>
    <row r="1033" spans="2:10" x14ac:dyDescent="0.2">
      <c r="B1033" s="93" t="s">
        <v>962</v>
      </c>
      <c r="C1033" s="72" t="s">
        <v>169</v>
      </c>
      <c r="D1033" s="162" t="s">
        <v>982</v>
      </c>
      <c r="E1033" s="171" t="s">
        <v>961</v>
      </c>
      <c r="F1033" s="37">
        <v>1</v>
      </c>
      <c r="G1033" s="205" t="s">
        <v>170</v>
      </c>
      <c r="H1033" s="37">
        <v>207.99</v>
      </c>
      <c r="I1033" s="279">
        <v>65.459999999999994</v>
      </c>
      <c r="J1033" s="62"/>
    </row>
    <row r="1034" spans="2:10" x14ac:dyDescent="0.2">
      <c r="B1034" s="93"/>
      <c r="C1034" s="57"/>
      <c r="D1034" s="164"/>
      <c r="E1034" s="171"/>
      <c r="F1034" s="37"/>
      <c r="G1034" s="205"/>
      <c r="H1034" s="37">
        <f>SUM(F1033*H1033)</f>
        <v>207.99</v>
      </c>
      <c r="I1034" s="283">
        <f>SUM(F1033*I1033)</f>
        <v>65.459999999999994</v>
      </c>
      <c r="J1034" s="62">
        <f>SUM(H1034:I1034)</f>
        <v>273.45</v>
      </c>
    </row>
    <row r="1035" spans="2:10" ht="25.5" x14ac:dyDescent="0.2">
      <c r="B1035" s="93" t="s">
        <v>971</v>
      </c>
      <c r="C1035" s="72" t="s">
        <v>167</v>
      </c>
      <c r="D1035" s="162" t="s">
        <v>983</v>
      </c>
      <c r="E1035" s="172" t="s">
        <v>970</v>
      </c>
      <c r="F1035" s="37">
        <v>72</v>
      </c>
      <c r="G1035" s="205" t="s">
        <v>170</v>
      </c>
      <c r="H1035" s="37">
        <v>11.48</v>
      </c>
      <c r="I1035" s="279">
        <v>3.22</v>
      </c>
      <c r="J1035" s="62"/>
    </row>
    <row r="1036" spans="2:10" x14ac:dyDescent="0.2">
      <c r="B1036" s="93"/>
      <c r="C1036" s="57"/>
      <c r="D1036" s="164"/>
      <c r="E1036" s="171"/>
      <c r="F1036" s="37"/>
      <c r="G1036" s="205"/>
      <c r="H1036" s="37">
        <f>SUM(F1035*H1035)</f>
        <v>826.56000000000006</v>
      </c>
      <c r="I1036" s="283">
        <f>SUM(F1035*I1035)</f>
        <v>231.84</v>
      </c>
      <c r="J1036" s="62">
        <f>SUM(H1036:I1036)</f>
        <v>1058.4000000000001</v>
      </c>
    </row>
    <row r="1037" spans="2:10" x14ac:dyDescent="0.2">
      <c r="B1037" s="93" t="s">
        <v>964</v>
      </c>
      <c r="C1037" s="72" t="s">
        <v>169</v>
      </c>
      <c r="D1037" s="162" t="s">
        <v>984</v>
      </c>
      <c r="E1037" s="171" t="s">
        <v>963</v>
      </c>
      <c r="F1037" s="37">
        <v>13</v>
      </c>
      <c r="G1037" s="205" t="s">
        <v>170</v>
      </c>
      <c r="H1037" s="37">
        <v>56.09</v>
      </c>
      <c r="I1037" s="279">
        <v>13.11</v>
      </c>
      <c r="J1037" s="62"/>
    </row>
    <row r="1038" spans="2:10" x14ac:dyDescent="0.2">
      <c r="B1038" s="93"/>
      <c r="C1038" s="57"/>
      <c r="D1038" s="164"/>
      <c r="E1038" s="171"/>
      <c r="F1038" s="37"/>
      <c r="G1038" s="205"/>
      <c r="H1038" s="37">
        <f>SUM(F1037*H1037)</f>
        <v>729.17000000000007</v>
      </c>
      <c r="I1038" s="283">
        <f>SUM(F1037*I1037)</f>
        <v>170.43</v>
      </c>
      <c r="J1038" s="62">
        <f>SUM(H1038:I1038)</f>
        <v>899.60000000000014</v>
      </c>
    </row>
    <row r="1039" spans="2:10" x14ac:dyDescent="0.2">
      <c r="B1039" s="93" t="s">
        <v>966</v>
      </c>
      <c r="C1039" s="72" t="s">
        <v>169</v>
      </c>
      <c r="D1039" s="162" t="s">
        <v>985</v>
      </c>
      <c r="E1039" s="171" t="s">
        <v>965</v>
      </c>
      <c r="F1039" s="37">
        <v>2</v>
      </c>
      <c r="G1039" s="205" t="s">
        <v>170</v>
      </c>
      <c r="H1039" s="37">
        <v>56.09</v>
      </c>
      <c r="I1039" s="279">
        <v>13.11</v>
      </c>
      <c r="J1039" s="62"/>
    </row>
    <row r="1040" spans="2:10" x14ac:dyDescent="0.2">
      <c r="B1040" s="93"/>
      <c r="C1040" s="57"/>
      <c r="D1040" s="164"/>
      <c r="E1040" s="171"/>
      <c r="F1040" s="37"/>
      <c r="G1040" s="205"/>
      <c r="H1040" s="37">
        <f>SUM(F1039*H1039)</f>
        <v>112.18</v>
      </c>
      <c r="I1040" s="283">
        <f>SUM(F1039*I1039)</f>
        <v>26.22</v>
      </c>
      <c r="J1040" s="62">
        <f>SUM(H1040:I1040)</f>
        <v>138.4</v>
      </c>
    </row>
    <row r="1041" spans="2:10" x14ac:dyDescent="0.2">
      <c r="B1041" s="93">
        <v>173027</v>
      </c>
      <c r="C1041" s="72" t="s">
        <v>168</v>
      </c>
      <c r="D1041" s="162" t="s">
        <v>986</v>
      </c>
      <c r="E1041" s="171" t="s">
        <v>974</v>
      </c>
      <c r="F1041" s="37">
        <v>390</v>
      </c>
      <c r="G1041" s="205" t="s">
        <v>141</v>
      </c>
      <c r="H1041" s="37">
        <v>5.23</v>
      </c>
      <c r="I1041" s="279">
        <v>3.45</v>
      </c>
      <c r="J1041" s="62"/>
    </row>
    <row r="1042" spans="2:10" x14ac:dyDescent="0.2">
      <c r="B1042" s="93"/>
      <c r="C1042" s="57"/>
      <c r="D1042" s="164"/>
      <c r="E1042" s="171"/>
      <c r="F1042" s="37"/>
      <c r="G1042" s="205"/>
      <c r="H1042" s="37">
        <f>SUM(F1041*H1041)</f>
        <v>2039.7000000000003</v>
      </c>
      <c r="I1042" s="283">
        <f>SUM(F1041*I1041)</f>
        <v>1345.5</v>
      </c>
      <c r="J1042" s="62">
        <f>SUM(H1042:I1042)</f>
        <v>3385.2000000000003</v>
      </c>
    </row>
    <row r="1043" spans="2:10" x14ac:dyDescent="0.2">
      <c r="B1043" s="93">
        <v>171541</v>
      </c>
      <c r="C1043" s="72" t="s">
        <v>168</v>
      </c>
      <c r="D1043" s="162" t="s">
        <v>987</v>
      </c>
      <c r="E1043" s="171" t="s">
        <v>975</v>
      </c>
      <c r="F1043" s="37">
        <v>275</v>
      </c>
      <c r="G1043" s="205" t="s">
        <v>141</v>
      </c>
      <c r="H1043" s="37">
        <v>10.99</v>
      </c>
      <c r="I1043" s="279">
        <v>6.25</v>
      </c>
      <c r="J1043" s="62"/>
    </row>
    <row r="1044" spans="2:10" x14ac:dyDescent="0.2">
      <c r="B1044" s="93"/>
      <c r="C1044" s="57"/>
      <c r="D1044" s="164"/>
      <c r="E1044" s="171"/>
      <c r="F1044" s="37"/>
      <c r="G1044" s="205"/>
      <c r="H1044" s="37">
        <f>SUM(F1043*H1043)</f>
        <v>3022.25</v>
      </c>
      <c r="I1044" s="283">
        <f>SUM(F1043*I1043)</f>
        <v>1718.75</v>
      </c>
      <c r="J1044" s="62">
        <f>SUM(H1044:I1044)</f>
        <v>4741</v>
      </c>
    </row>
    <row r="1045" spans="2:10" x14ac:dyDescent="0.2">
      <c r="B1045" s="93">
        <v>72259</v>
      </c>
      <c r="C1045" s="72" t="s">
        <v>167</v>
      </c>
      <c r="D1045" s="162" t="s">
        <v>988</v>
      </c>
      <c r="E1045" s="172" t="s">
        <v>968</v>
      </c>
      <c r="F1045" s="37">
        <v>150</v>
      </c>
      <c r="G1045" s="205" t="s">
        <v>170</v>
      </c>
      <c r="H1045" s="37">
        <v>5.87</v>
      </c>
      <c r="I1045" s="279">
        <v>11.96</v>
      </c>
      <c r="J1045" s="62"/>
    </row>
    <row r="1046" spans="2:10" x14ac:dyDescent="0.2">
      <c r="B1046" s="93"/>
      <c r="C1046" s="57"/>
      <c r="D1046" s="164"/>
      <c r="E1046" s="171"/>
      <c r="F1046" s="37"/>
      <c r="G1046" s="205"/>
      <c r="H1046" s="37">
        <f>SUM(F1045*H1045)</f>
        <v>880.5</v>
      </c>
      <c r="I1046" s="283">
        <f>SUM(F1045*I1045)</f>
        <v>1794.0000000000002</v>
      </c>
      <c r="J1046" s="62">
        <f>SUM(H1046:I1046)</f>
        <v>2674.5</v>
      </c>
    </row>
    <row r="1047" spans="2:10" x14ac:dyDescent="0.2">
      <c r="B1047" s="93">
        <v>72260</v>
      </c>
      <c r="C1047" s="72" t="s">
        <v>167</v>
      </c>
      <c r="D1047" s="162" t="s">
        <v>989</v>
      </c>
      <c r="E1047" s="172" t="s">
        <v>969</v>
      </c>
      <c r="F1047" s="37">
        <v>28</v>
      </c>
      <c r="G1047" s="205" t="s">
        <v>170</v>
      </c>
      <c r="H1047" s="37">
        <v>5.79</v>
      </c>
      <c r="I1047" s="279">
        <v>11.96</v>
      </c>
      <c r="J1047" s="62"/>
    </row>
    <row r="1048" spans="2:10" x14ac:dyDescent="0.2">
      <c r="B1048" s="93"/>
      <c r="C1048" s="57"/>
      <c r="D1048" s="164"/>
      <c r="E1048" s="171"/>
      <c r="F1048" s="37"/>
      <c r="G1048" s="205"/>
      <c r="H1048" s="37">
        <f>SUM(F1047*H1047)</f>
        <v>162.12</v>
      </c>
      <c r="I1048" s="283">
        <f>SUM(F1047*I1047)</f>
        <v>334.88</v>
      </c>
      <c r="J1048" s="62">
        <f>SUM(H1048:I1048)</f>
        <v>497</v>
      </c>
    </row>
    <row r="1049" spans="2:10" ht="25.5" x14ac:dyDescent="0.2">
      <c r="B1049" s="93">
        <v>83377</v>
      </c>
      <c r="C1049" s="72" t="s">
        <v>167</v>
      </c>
      <c r="D1049" s="162" t="s">
        <v>990</v>
      </c>
      <c r="E1049" s="172" t="s">
        <v>953</v>
      </c>
      <c r="F1049" s="37">
        <v>1</v>
      </c>
      <c r="G1049" s="205" t="s">
        <v>170</v>
      </c>
      <c r="H1049" s="37">
        <v>14.35</v>
      </c>
      <c r="I1049" s="279">
        <v>1.58</v>
      </c>
      <c r="J1049" s="62"/>
    </row>
    <row r="1050" spans="2:10" x14ac:dyDescent="0.2">
      <c r="B1050" s="93"/>
      <c r="C1050" s="57"/>
      <c r="D1050" s="164"/>
      <c r="E1050" s="171"/>
      <c r="F1050" s="37"/>
      <c r="G1050" s="205"/>
      <c r="H1050" s="37">
        <f>SUM(F1049*H1049)</f>
        <v>14.35</v>
      </c>
      <c r="I1050" s="283">
        <f>SUM(F1049*I1049)</f>
        <v>1.58</v>
      </c>
      <c r="J1050" s="62">
        <f>SUM(H1050:I1050)</f>
        <v>15.93</v>
      </c>
    </row>
    <row r="1051" spans="2:10" x14ac:dyDescent="0.2">
      <c r="B1051" s="93">
        <v>171548</v>
      </c>
      <c r="C1051" s="72" t="s">
        <v>168</v>
      </c>
      <c r="D1051" s="162" t="s">
        <v>991</v>
      </c>
      <c r="E1051" s="171" t="s">
        <v>836</v>
      </c>
      <c r="F1051" s="37">
        <v>8</v>
      </c>
      <c r="G1051" s="205" t="s">
        <v>170</v>
      </c>
      <c r="H1051" s="37">
        <v>43.8</v>
      </c>
      <c r="I1051" s="279">
        <v>31.26</v>
      </c>
      <c r="J1051" s="62"/>
    </row>
    <row r="1052" spans="2:10" x14ac:dyDescent="0.2">
      <c r="B1052" s="93"/>
      <c r="C1052" s="57"/>
      <c r="D1052" s="164"/>
      <c r="E1052" s="171"/>
      <c r="F1052" s="37"/>
      <c r="G1052" s="205"/>
      <c r="H1052" s="37">
        <f>SUM(F1051*H1051)</f>
        <v>350.4</v>
      </c>
      <c r="I1052" s="283">
        <f>SUM(F1051*I1051)</f>
        <v>250.08</v>
      </c>
      <c r="J1052" s="62">
        <f>SUM(H1052:I1052)</f>
        <v>600.48</v>
      </c>
    </row>
    <row r="1053" spans="2:10" x14ac:dyDescent="0.2">
      <c r="B1053" s="93">
        <v>98111</v>
      </c>
      <c r="C1053" s="72" t="s">
        <v>167</v>
      </c>
      <c r="D1053" s="162" t="s">
        <v>992</v>
      </c>
      <c r="E1053" s="172" t="s">
        <v>967</v>
      </c>
      <c r="F1053" s="37">
        <v>4</v>
      </c>
      <c r="G1053" s="205" t="s">
        <v>170</v>
      </c>
      <c r="H1053" s="37">
        <v>20.62</v>
      </c>
      <c r="I1053" s="279">
        <v>7.73</v>
      </c>
      <c r="J1053" s="62"/>
    </row>
    <row r="1054" spans="2:10" x14ac:dyDescent="0.2">
      <c r="B1054" s="93"/>
      <c r="C1054" s="57"/>
      <c r="D1054" s="163"/>
      <c r="E1054" s="171"/>
      <c r="F1054" s="37"/>
      <c r="G1054" s="205"/>
      <c r="H1054" s="37">
        <f>SUM(F1053*H1053)</f>
        <v>82.48</v>
      </c>
      <c r="I1054" s="283">
        <f>SUM(F1053*I1053)</f>
        <v>30.92</v>
      </c>
      <c r="J1054" s="62">
        <f>SUM(H1054:I1054)</f>
        <v>113.4</v>
      </c>
    </row>
    <row r="1055" spans="2:10" x14ac:dyDescent="0.2">
      <c r="B1055" s="91"/>
      <c r="C1055" s="81"/>
      <c r="D1055" s="161"/>
      <c r="E1055" s="188" t="s">
        <v>954</v>
      </c>
      <c r="F1055" s="200"/>
      <c r="G1055" s="213"/>
      <c r="H1055" s="243">
        <f>SUM(H1024+H1026+H1028+H1030+H1032+H1034+H1036+H1038+H1040+H1042+H1044+H1046+H1048+H1050+H1052+H1054)</f>
        <v>12441.590000000002</v>
      </c>
      <c r="I1055" s="296">
        <f>SUM(I1024+I1026+I1028+I1030+I1032+I1034+I1036+I1038+I1040+I1042+I1044+I1046+I1048+I1050+I1052+I1054)</f>
        <v>11402.32</v>
      </c>
      <c r="J1055" s="268">
        <f>SUM(H1055:I1055)</f>
        <v>23843.910000000003</v>
      </c>
    </row>
    <row r="1056" spans="2:10" x14ac:dyDescent="0.2">
      <c r="B1056" s="93"/>
      <c r="C1056" s="57"/>
      <c r="D1056" s="163"/>
      <c r="E1056" s="171"/>
      <c r="F1056" s="37"/>
      <c r="G1056" s="205"/>
      <c r="H1056" s="37"/>
      <c r="I1056" s="279"/>
      <c r="J1056" s="62"/>
    </row>
    <row r="1057" spans="2:10" x14ac:dyDescent="0.2">
      <c r="B1057" s="91"/>
      <c r="C1057" s="81"/>
      <c r="D1057" s="161" t="s">
        <v>976</v>
      </c>
      <c r="E1057" s="188" t="s">
        <v>993</v>
      </c>
      <c r="F1057" s="200"/>
      <c r="G1057" s="213"/>
      <c r="H1057" s="242"/>
      <c r="I1057" s="170"/>
      <c r="J1057" s="267"/>
    </row>
    <row r="1058" spans="2:10" x14ac:dyDescent="0.2">
      <c r="B1058" s="93" t="s">
        <v>1002</v>
      </c>
      <c r="C1058" s="72" t="s">
        <v>169</v>
      </c>
      <c r="D1058" s="162" t="s">
        <v>1020</v>
      </c>
      <c r="E1058" s="171" t="s">
        <v>1001</v>
      </c>
      <c r="F1058" s="37">
        <v>1</v>
      </c>
      <c r="G1058" s="205" t="s">
        <v>170</v>
      </c>
      <c r="H1058" s="37">
        <v>8278.89</v>
      </c>
      <c r="I1058" s="279">
        <v>163.65</v>
      </c>
      <c r="J1058" s="62"/>
    </row>
    <row r="1059" spans="2:10" x14ac:dyDescent="0.2">
      <c r="B1059" s="93"/>
      <c r="C1059" s="57"/>
      <c r="D1059" s="166"/>
      <c r="E1059" s="171"/>
      <c r="F1059" s="37"/>
      <c r="G1059" s="205"/>
      <c r="H1059" s="37">
        <f>SUM(F1058*H1058)</f>
        <v>8278.89</v>
      </c>
      <c r="I1059" s="283">
        <f>SUM(F1058*I1058)</f>
        <v>163.65</v>
      </c>
      <c r="J1059" s="62">
        <f>SUM(H1059:I1059)</f>
        <v>8442.5399999999991</v>
      </c>
    </row>
    <row r="1060" spans="2:10" x14ac:dyDescent="0.2">
      <c r="B1060" s="93" t="s">
        <v>1003</v>
      </c>
      <c r="C1060" s="72" t="s">
        <v>169</v>
      </c>
      <c r="D1060" s="162" t="s">
        <v>1021</v>
      </c>
      <c r="E1060" s="171" t="s">
        <v>1004</v>
      </c>
      <c r="F1060" s="37">
        <v>3</v>
      </c>
      <c r="G1060" s="205" t="s">
        <v>170</v>
      </c>
      <c r="H1060" s="37">
        <v>599.16999999999996</v>
      </c>
      <c r="I1060" s="279">
        <v>49.1</v>
      </c>
      <c r="J1060" s="62"/>
    </row>
    <row r="1061" spans="2:10" x14ac:dyDescent="0.2">
      <c r="B1061" s="93"/>
      <c r="C1061" s="57"/>
      <c r="D1061" s="166"/>
      <c r="E1061" s="171"/>
      <c r="F1061" s="37"/>
      <c r="G1061" s="205"/>
      <c r="H1061" s="37">
        <f>SUM(F1060*H1060)</f>
        <v>1797.5099999999998</v>
      </c>
      <c r="I1061" s="283">
        <f>SUM(F1060*I1060)</f>
        <v>147.30000000000001</v>
      </c>
      <c r="J1061" s="62">
        <f>SUM(H1061:I1061)</f>
        <v>1944.8099999999997</v>
      </c>
    </row>
    <row r="1062" spans="2:10" x14ac:dyDescent="0.2">
      <c r="B1062" s="93">
        <v>98297</v>
      </c>
      <c r="C1062" s="72" t="s">
        <v>167</v>
      </c>
      <c r="D1062" s="162" t="s">
        <v>1022</v>
      </c>
      <c r="E1062" s="172" t="s">
        <v>996</v>
      </c>
      <c r="F1062" s="37">
        <v>1950</v>
      </c>
      <c r="G1062" s="205" t="s">
        <v>141</v>
      </c>
      <c r="H1062" s="37">
        <v>2.31</v>
      </c>
      <c r="I1062" s="279">
        <v>0.18</v>
      </c>
      <c r="J1062" s="62"/>
    </row>
    <row r="1063" spans="2:10" x14ac:dyDescent="0.2">
      <c r="B1063" s="93"/>
      <c r="C1063" s="57"/>
      <c r="D1063" s="166"/>
      <c r="E1063" s="171"/>
      <c r="F1063" s="37"/>
      <c r="G1063" s="205"/>
      <c r="H1063" s="37">
        <f>SUM(F1062*H1062)</f>
        <v>4504.5</v>
      </c>
      <c r="I1063" s="283">
        <f>SUM(F1062*I1062)</f>
        <v>351</v>
      </c>
      <c r="J1063" s="62">
        <f>SUM(H1063:I1063)</f>
        <v>4855.5</v>
      </c>
    </row>
    <row r="1064" spans="2:10" x14ac:dyDescent="0.2">
      <c r="B1064" s="93" t="s">
        <v>1006</v>
      </c>
      <c r="C1064" s="72" t="s">
        <v>169</v>
      </c>
      <c r="D1064" s="162" t="s">
        <v>1023</v>
      </c>
      <c r="E1064" s="171" t="s">
        <v>1005</v>
      </c>
      <c r="F1064" s="37">
        <v>82</v>
      </c>
      <c r="G1064" s="205" t="s">
        <v>170</v>
      </c>
      <c r="H1064" s="37">
        <v>47.88</v>
      </c>
      <c r="I1064" s="279">
        <v>16.37</v>
      </c>
      <c r="J1064" s="62"/>
    </row>
    <row r="1065" spans="2:10" x14ac:dyDescent="0.2">
      <c r="B1065" s="93"/>
      <c r="C1065" s="57"/>
      <c r="D1065" s="164"/>
      <c r="E1065" s="171"/>
      <c r="F1065" s="37"/>
      <c r="G1065" s="205"/>
      <c r="H1065" s="37">
        <f>SUM(F1064*H1064)</f>
        <v>3926.1600000000003</v>
      </c>
      <c r="I1065" s="283">
        <f>SUM(F1064*I1064)</f>
        <v>1342.3400000000001</v>
      </c>
      <c r="J1065" s="62">
        <f>SUM(H1065:I1065)</f>
        <v>5268.5</v>
      </c>
    </row>
    <row r="1066" spans="2:10" x14ac:dyDescent="0.2">
      <c r="B1066" s="93" t="s">
        <v>1008</v>
      </c>
      <c r="C1066" s="72" t="s">
        <v>169</v>
      </c>
      <c r="D1066" s="162" t="s">
        <v>1024</v>
      </c>
      <c r="E1066" s="171" t="s">
        <v>1007</v>
      </c>
      <c r="F1066" s="37">
        <v>5</v>
      </c>
      <c r="G1066" s="205" t="s">
        <v>170</v>
      </c>
      <c r="H1066" s="37">
        <v>29.18</v>
      </c>
      <c r="I1066" s="279">
        <v>13.1</v>
      </c>
      <c r="J1066" s="62"/>
    </row>
    <row r="1067" spans="2:10" x14ac:dyDescent="0.2">
      <c r="B1067" s="93"/>
      <c r="C1067" s="57"/>
      <c r="D1067" s="164"/>
      <c r="E1067" s="171"/>
      <c r="F1067" s="37"/>
      <c r="G1067" s="205"/>
      <c r="H1067" s="37">
        <f>SUM(F1066*H1066)</f>
        <v>145.9</v>
      </c>
      <c r="I1067" s="283">
        <f>SUM(F1066*I1066)</f>
        <v>65.5</v>
      </c>
      <c r="J1067" s="62">
        <f>SUM(H1067:I1067)</f>
        <v>211.4</v>
      </c>
    </row>
    <row r="1068" spans="2:10" x14ac:dyDescent="0.2">
      <c r="B1068" s="93" t="s">
        <v>1010</v>
      </c>
      <c r="C1068" s="72" t="s">
        <v>169</v>
      </c>
      <c r="D1068" s="162" t="s">
        <v>1025</v>
      </c>
      <c r="E1068" s="171" t="s">
        <v>1009</v>
      </c>
      <c r="F1068" s="37">
        <v>5</v>
      </c>
      <c r="G1068" s="205" t="s">
        <v>170</v>
      </c>
      <c r="H1068" s="37">
        <v>15.16</v>
      </c>
      <c r="I1068" s="279">
        <v>9.83</v>
      </c>
      <c r="J1068" s="62"/>
    </row>
    <row r="1069" spans="2:10" x14ac:dyDescent="0.2">
      <c r="B1069" s="93"/>
      <c r="C1069" s="57"/>
      <c r="D1069" s="164"/>
      <c r="E1069" s="171"/>
      <c r="F1069" s="37"/>
      <c r="G1069" s="205"/>
      <c r="H1069" s="37">
        <f>SUM(F1068*H1068)</f>
        <v>75.8</v>
      </c>
      <c r="I1069" s="283">
        <f>SUM(F1068*I1068)</f>
        <v>49.15</v>
      </c>
      <c r="J1069" s="62">
        <f>SUM(H1069:I1069)</f>
        <v>124.94999999999999</v>
      </c>
    </row>
    <row r="1070" spans="2:10" x14ac:dyDescent="0.2">
      <c r="B1070" s="93" t="s">
        <v>1011</v>
      </c>
      <c r="C1070" s="72" t="s">
        <v>169</v>
      </c>
      <c r="D1070" s="162" t="s">
        <v>1026</v>
      </c>
      <c r="E1070" s="171" t="s">
        <v>1012</v>
      </c>
      <c r="F1070" s="37">
        <v>5</v>
      </c>
      <c r="G1070" s="205" t="s">
        <v>170</v>
      </c>
      <c r="H1070" s="37">
        <v>15.16</v>
      </c>
      <c r="I1070" s="279">
        <v>8.84</v>
      </c>
      <c r="J1070" s="62"/>
    </row>
    <row r="1071" spans="2:10" x14ac:dyDescent="0.2">
      <c r="B1071" s="93"/>
      <c r="C1071" s="57"/>
      <c r="D1071" s="164"/>
      <c r="E1071" s="171"/>
      <c r="F1071" s="37"/>
      <c r="G1071" s="205"/>
      <c r="H1071" s="37">
        <f>SUM(F1070*H1070)</f>
        <v>75.8</v>
      </c>
      <c r="I1071" s="283">
        <f>SUM(F1070*I1070)</f>
        <v>44.2</v>
      </c>
      <c r="J1071" s="62">
        <f>SUM(H1071:I1071)</f>
        <v>120</v>
      </c>
    </row>
    <row r="1072" spans="2:10" x14ac:dyDescent="0.2">
      <c r="B1072" s="93" t="s">
        <v>917</v>
      </c>
      <c r="C1072" s="72" t="s">
        <v>169</v>
      </c>
      <c r="D1072" s="162" t="s">
        <v>1027</v>
      </c>
      <c r="E1072" s="171" t="s">
        <v>916</v>
      </c>
      <c r="F1072" s="37">
        <v>6</v>
      </c>
      <c r="G1072" s="205" t="s">
        <v>141</v>
      </c>
      <c r="H1072" s="37">
        <v>125.85</v>
      </c>
      <c r="I1072" s="279">
        <v>16.37</v>
      </c>
      <c r="J1072" s="62"/>
    </row>
    <row r="1073" spans="2:10" x14ac:dyDescent="0.2">
      <c r="B1073" s="93"/>
      <c r="C1073" s="57"/>
      <c r="D1073" s="164"/>
      <c r="E1073" s="171"/>
      <c r="F1073" s="37"/>
      <c r="G1073" s="205"/>
      <c r="H1073" s="37">
        <f>SUM(F1072*H1072)</f>
        <v>755.09999999999991</v>
      </c>
      <c r="I1073" s="283">
        <f>SUM(F1072*I1072)</f>
        <v>98.22</v>
      </c>
      <c r="J1073" s="62">
        <f>SUM(H1073:I1073)</f>
        <v>853.31999999999994</v>
      </c>
    </row>
    <row r="1074" spans="2:10" x14ac:dyDescent="0.2">
      <c r="B1074" s="93">
        <v>172096</v>
      </c>
      <c r="C1074" s="72" t="s">
        <v>168</v>
      </c>
      <c r="D1074" s="162" t="s">
        <v>1028</v>
      </c>
      <c r="E1074" s="171" t="s">
        <v>905</v>
      </c>
      <c r="F1074" s="37">
        <v>35</v>
      </c>
      <c r="G1074" s="205" t="s">
        <v>170</v>
      </c>
      <c r="H1074" s="37">
        <v>11.57</v>
      </c>
      <c r="I1074" s="279">
        <v>11.26</v>
      </c>
      <c r="J1074" s="62"/>
    </row>
    <row r="1075" spans="2:10" x14ac:dyDescent="0.2">
      <c r="B1075" s="93"/>
      <c r="C1075" s="57"/>
      <c r="D1075" s="164"/>
      <c r="E1075" s="171"/>
      <c r="F1075" s="37"/>
      <c r="G1075" s="205"/>
      <c r="H1075" s="37">
        <f>SUM(F1074*H1074)</f>
        <v>404.95</v>
      </c>
      <c r="I1075" s="283">
        <f>SUM(F1074*I1074)</f>
        <v>394.09999999999997</v>
      </c>
      <c r="J1075" s="62">
        <f>SUM(H1075:I1075)</f>
        <v>799.05</v>
      </c>
    </row>
    <row r="1076" spans="2:10" x14ac:dyDescent="0.2">
      <c r="B1076" s="93">
        <v>98307</v>
      </c>
      <c r="C1076" s="72" t="s">
        <v>167</v>
      </c>
      <c r="D1076" s="162" t="s">
        <v>1029</v>
      </c>
      <c r="E1076" s="171" t="s">
        <v>997</v>
      </c>
      <c r="F1076" s="37">
        <v>35</v>
      </c>
      <c r="G1076" s="205" t="s">
        <v>170</v>
      </c>
      <c r="H1076" s="37">
        <v>45.73</v>
      </c>
      <c r="I1076" s="279">
        <v>8.2200000000000006</v>
      </c>
      <c r="J1076" s="62"/>
    </row>
    <row r="1077" spans="2:10" x14ac:dyDescent="0.2">
      <c r="B1077" s="93"/>
      <c r="C1077" s="57"/>
      <c r="D1077" s="164"/>
      <c r="E1077" s="171"/>
      <c r="F1077" s="37"/>
      <c r="G1077" s="205"/>
      <c r="H1077" s="37">
        <f>SUM(F1076*H1076)</f>
        <v>1600.55</v>
      </c>
      <c r="I1077" s="283">
        <f>SUM(F1076*I1076)</f>
        <v>287.70000000000005</v>
      </c>
      <c r="J1077" s="62">
        <f>SUM(H1077:I1077)</f>
        <v>1888.25</v>
      </c>
    </row>
    <row r="1078" spans="2:10" ht="25.5" x14ac:dyDescent="0.2">
      <c r="B1078" s="93">
        <v>92868</v>
      </c>
      <c r="C1078" s="72" t="s">
        <v>167</v>
      </c>
      <c r="D1078" s="162" t="s">
        <v>1030</v>
      </c>
      <c r="E1078" s="172" t="s">
        <v>995</v>
      </c>
      <c r="F1078" s="37">
        <v>35</v>
      </c>
      <c r="G1078" s="205" t="s">
        <v>170</v>
      </c>
      <c r="H1078" s="37">
        <v>2.4300000000000002</v>
      </c>
      <c r="I1078" s="279">
        <v>10</v>
      </c>
      <c r="J1078" s="62"/>
    </row>
    <row r="1079" spans="2:10" x14ac:dyDescent="0.2">
      <c r="B1079" s="93"/>
      <c r="C1079" s="57"/>
      <c r="D1079" s="164"/>
      <c r="E1079" s="171"/>
      <c r="F1079" s="37"/>
      <c r="G1079" s="205"/>
      <c r="H1079" s="37">
        <f>SUM(F1078*H1078)</f>
        <v>85.050000000000011</v>
      </c>
      <c r="I1079" s="283">
        <f>SUM(F1078*I1078)</f>
        <v>350</v>
      </c>
      <c r="J1079" s="62">
        <f>SUM(H1079:I1079)</f>
        <v>435.05</v>
      </c>
    </row>
    <row r="1080" spans="2:10" x14ac:dyDescent="0.2">
      <c r="B1080" s="93" t="s">
        <v>920</v>
      </c>
      <c r="C1080" s="72" t="s">
        <v>169</v>
      </c>
      <c r="D1080" s="162" t="s">
        <v>1031</v>
      </c>
      <c r="E1080" s="171" t="s">
        <v>919</v>
      </c>
      <c r="F1080" s="37">
        <v>18</v>
      </c>
      <c r="G1080" s="205" t="s">
        <v>141</v>
      </c>
      <c r="H1080" s="37">
        <v>56.14</v>
      </c>
      <c r="I1080" s="279">
        <v>32.729999999999997</v>
      </c>
      <c r="J1080" s="62"/>
    </row>
    <row r="1081" spans="2:10" x14ac:dyDescent="0.2">
      <c r="B1081" s="93"/>
      <c r="C1081" s="57"/>
      <c r="D1081" s="164"/>
      <c r="E1081" s="171"/>
      <c r="F1081" s="37"/>
      <c r="G1081" s="205"/>
      <c r="H1081" s="37">
        <f>SUM(F1080*H1080)</f>
        <v>1010.52</v>
      </c>
      <c r="I1081" s="283">
        <f>SUM(F1080*I1080)</f>
        <v>589.14</v>
      </c>
      <c r="J1081" s="62">
        <f>SUM(H1081:I1081)</f>
        <v>1599.6599999999999</v>
      </c>
    </row>
    <row r="1082" spans="2:10" x14ac:dyDescent="0.2">
      <c r="B1082" s="93" t="s">
        <v>1014</v>
      </c>
      <c r="C1082" s="72" t="s">
        <v>169</v>
      </c>
      <c r="D1082" s="162" t="s">
        <v>1032</v>
      </c>
      <c r="E1082" s="171" t="s">
        <v>1013</v>
      </c>
      <c r="F1082" s="37">
        <v>39</v>
      </c>
      <c r="G1082" s="205" t="s">
        <v>141</v>
      </c>
      <c r="H1082" s="37">
        <v>30.61</v>
      </c>
      <c r="I1082" s="279">
        <v>26.19</v>
      </c>
      <c r="J1082" s="62"/>
    </row>
    <row r="1083" spans="2:10" x14ac:dyDescent="0.2">
      <c r="B1083" s="93"/>
      <c r="C1083" s="57"/>
      <c r="D1083" s="164"/>
      <c r="E1083" s="171"/>
      <c r="F1083" s="37"/>
      <c r="G1083" s="205"/>
      <c r="H1083" s="37">
        <f>SUM(F1082*H1082)</f>
        <v>1193.79</v>
      </c>
      <c r="I1083" s="283">
        <f>SUM(F1082*I1082)</f>
        <v>1021.4100000000001</v>
      </c>
      <c r="J1083" s="62">
        <f>SUM(H1083:I1083)</f>
        <v>2215.1999999999998</v>
      </c>
    </row>
    <row r="1084" spans="2:10" x14ac:dyDescent="0.2">
      <c r="B1084" s="93">
        <v>171562</v>
      </c>
      <c r="C1084" s="72" t="s">
        <v>168</v>
      </c>
      <c r="D1084" s="162" t="s">
        <v>1033</v>
      </c>
      <c r="E1084" s="171" t="s">
        <v>923</v>
      </c>
      <c r="F1084" s="37">
        <v>9</v>
      </c>
      <c r="G1084" s="205" t="s">
        <v>141</v>
      </c>
      <c r="H1084" s="37">
        <v>58.75</v>
      </c>
      <c r="I1084" s="279">
        <v>3.12</v>
      </c>
      <c r="J1084" s="62"/>
    </row>
    <row r="1085" spans="2:10" x14ac:dyDescent="0.2">
      <c r="B1085" s="93"/>
      <c r="C1085" s="57"/>
      <c r="D1085" s="164"/>
      <c r="E1085" s="171"/>
      <c r="F1085" s="37"/>
      <c r="G1085" s="205"/>
      <c r="H1085" s="37">
        <f>SUM(F1084*H1084)</f>
        <v>528.75</v>
      </c>
      <c r="I1085" s="283">
        <f>SUM(F1084*I1084)</f>
        <v>28.080000000000002</v>
      </c>
      <c r="J1085" s="62">
        <f>SUM(H1085:I1085)</f>
        <v>556.83000000000004</v>
      </c>
    </row>
    <row r="1086" spans="2:10" ht="25.5" x14ac:dyDescent="0.2">
      <c r="B1086" s="93">
        <v>95751</v>
      </c>
      <c r="C1086" s="72" t="s">
        <v>167</v>
      </c>
      <c r="D1086" s="162" t="s">
        <v>1034</v>
      </c>
      <c r="E1086" s="172" t="s">
        <v>998</v>
      </c>
      <c r="F1086" s="37">
        <v>4</v>
      </c>
      <c r="G1086" s="205" t="s">
        <v>141</v>
      </c>
      <c r="H1086" s="37">
        <v>41.62</v>
      </c>
      <c r="I1086" s="279">
        <v>14.58</v>
      </c>
      <c r="J1086" s="62"/>
    </row>
    <row r="1087" spans="2:10" x14ac:dyDescent="0.2">
      <c r="B1087" s="93"/>
      <c r="C1087" s="57"/>
      <c r="D1087" s="164"/>
      <c r="E1087" s="171"/>
      <c r="F1087" s="37"/>
      <c r="G1087" s="205"/>
      <c r="H1087" s="37">
        <f>SUM(F1086*H1086)</f>
        <v>166.48</v>
      </c>
      <c r="I1087" s="283">
        <f>SUM(F1086*I1086)</f>
        <v>58.32</v>
      </c>
      <c r="J1087" s="62">
        <f>SUM(H1087:I1087)</f>
        <v>224.79999999999998</v>
      </c>
    </row>
    <row r="1088" spans="2:10" ht="25.5" x14ac:dyDescent="0.2">
      <c r="B1088" s="93">
        <v>91837</v>
      </c>
      <c r="C1088" s="72" t="s">
        <v>167</v>
      </c>
      <c r="D1088" s="162" t="s">
        <v>1035</v>
      </c>
      <c r="E1088" s="172" t="s">
        <v>999</v>
      </c>
      <c r="F1088" s="37">
        <v>5</v>
      </c>
      <c r="G1088" s="205" t="s">
        <v>141</v>
      </c>
      <c r="H1088" s="37">
        <v>8.35</v>
      </c>
      <c r="I1088" s="279">
        <v>5.2</v>
      </c>
      <c r="J1088" s="62"/>
    </row>
    <row r="1089" spans="2:10" x14ac:dyDescent="0.2">
      <c r="B1089" s="93"/>
      <c r="C1089" s="57"/>
      <c r="D1089" s="164"/>
      <c r="E1089" s="171"/>
      <c r="F1089" s="37"/>
      <c r="G1089" s="205"/>
      <c r="H1089" s="37">
        <f>SUM(F1088*H1088)</f>
        <v>41.75</v>
      </c>
      <c r="I1089" s="283">
        <f>SUM(F1088*I1088)</f>
        <v>26</v>
      </c>
      <c r="J1089" s="62">
        <f>SUM(H1089:I1089)</f>
        <v>67.75</v>
      </c>
    </row>
    <row r="1090" spans="2:10" x14ac:dyDescent="0.2">
      <c r="B1090" s="93">
        <v>171530</v>
      </c>
      <c r="C1090" s="72" t="s">
        <v>168</v>
      </c>
      <c r="D1090" s="162" t="s">
        <v>1036</v>
      </c>
      <c r="E1090" s="171" t="s">
        <v>1017</v>
      </c>
      <c r="F1090" s="37">
        <v>4</v>
      </c>
      <c r="G1090" s="205" t="s">
        <v>170</v>
      </c>
      <c r="H1090" s="37">
        <v>376.05</v>
      </c>
      <c r="I1090" s="279">
        <v>101.07</v>
      </c>
      <c r="J1090" s="62"/>
    </row>
    <row r="1091" spans="2:10" x14ac:dyDescent="0.2">
      <c r="B1091" s="93"/>
      <c r="C1091" s="57"/>
      <c r="D1091" s="164"/>
      <c r="E1091" s="171"/>
      <c r="F1091" s="37"/>
      <c r="G1091" s="205"/>
      <c r="H1091" s="37">
        <f>SUM(F1090*H1090)</f>
        <v>1504.2</v>
      </c>
      <c r="I1091" s="283">
        <f>SUM(F1090*I1090)</f>
        <v>404.28</v>
      </c>
      <c r="J1091" s="62">
        <f>SUM(H1091:I1091)</f>
        <v>1908.48</v>
      </c>
    </row>
    <row r="1092" spans="2:10" x14ac:dyDescent="0.2">
      <c r="B1092" s="93">
        <v>171111</v>
      </c>
      <c r="C1092" s="72" t="s">
        <v>168</v>
      </c>
      <c r="D1092" s="162" t="s">
        <v>1037</v>
      </c>
      <c r="E1092" s="171" t="s">
        <v>839</v>
      </c>
      <c r="F1092" s="37">
        <v>18</v>
      </c>
      <c r="G1092" s="205" t="s">
        <v>141</v>
      </c>
      <c r="H1092" s="37">
        <v>27.68</v>
      </c>
      <c r="I1092" s="279">
        <v>14.99</v>
      </c>
      <c r="J1092" s="62"/>
    </row>
    <row r="1093" spans="2:10" x14ac:dyDescent="0.2">
      <c r="B1093" s="93"/>
      <c r="C1093" s="57"/>
      <c r="D1093" s="164"/>
      <c r="E1093" s="171"/>
      <c r="F1093" s="37"/>
      <c r="G1093" s="205"/>
      <c r="H1093" s="37">
        <f>SUM(F1092*H1092)</f>
        <v>498.24</v>
      </c>
      <c r="I1093" s="283">
        <f>SUM(F1092*I1092)</f>
        <v>269.82</v>
      </c>
      <c r="J1093" s="62">
        <f>SUM(H1093:I1093)</f>
        <v>768.06</v>
      </c>
    </row>
    <row r="1094" spans="2:10" x14ac:dyDescent="0.2">
      <c r="B1094" s="93">
        <v>97668</v>
      </c>
      <c r="C1094" s="72" t="s">
        <v>167</v>
      </c>
      <c r="D1094" s="162" t="s">
        <v>1038</v>
      </c>
      <c r="E1094" s="172" t="s">
        <v>840</v>
      </c>
      <c r="F1094" s="37">
        <v>45</v>
      </c>
      <c r="G1094" s="205" t="s">
        <v>141</v>
      </c>
      <c r="H1094" s="37">
        <v>15.03</v>
      </c>
      <c r="I1094" s="279">
        <v>4.18</v>
      </c>
      <c r="J1094" s="62"/>
    </row>
    <row r="1095" spans="2:10" x14ac:dyDescent="0.2">
      <c r="B1095" s="93"/>
      <c r="C1095" s="57"/>
      <c r="D1095" s="164"/>
      <c r="E1095" s="171"/>
      <c r="F1095" s="37"/>
      <c r="G1095" s="205"/>
      <c r="H1095" s="37">
        <f>SUM(F1094*H1094)</f>
        <v>676.35</v>
      </c>
      <c r="I1095" s="283">
        <f>SUM(F1094*I1094)</f>
        <v>188.1</v>
      </c>
      <c r="J1095" s="62">
        <f>SUM(H1095:I1095)</f>
        <v>864.45</v>
      </c>
    </row>
    <row r="1096" spans="2:10" x14ac:dyDescent="0.2">
      <c r="B1096" s="93" t="s">
        <v>1016</v>
      </c>
      <c r="C1096" s="72" t="s">
        <v>169</v>
      </c>
      <c r="D1096" s="162" t="s">
        <v>1039</v>
      </c>
      <c r="E1096" s="171" t="s">
        <v>1015</v>
      </c>
      <c r="F1096" s="37">
        <v>1</v>
      </c>
      <c r="G1096" s="205" t="s">
        <v>170</v>
      </c>
      <c r="H1096" s="37">
        <v>617.58000000000004</v>
      </c>
      <c r="I1096" s="279">
        <v>49.1</v>
      </c>
      <c r="J1096" s="62"/>
    </row>
    <row r="1097" spans="2:10" x14ac:dyDescent="0.2">
      <c r="B1097" s="93"/>
      <c r="C1097" s="57"/>
      <c r="D1097" s="164"/>
      <c r="E1097" s="171"/>
      <c r="F1097" s="37"/>
      <c r="G1097" s="205"/>
      <c r="H1097" s="37">
        <f>SUM(F1096*H1096)</f>
        <v>617.58000000000004</v>
      </c>
      <c r="I1097" s="283">
        <f>SUM(F1096*I1096)</f>
        <v>49.1</v>
      </c>
      <c r="J1097" s="62">
        <f>SUM(H1097:I1097)</f>
        <v>666.68000000000006</v>
      </c>
    </row>
    <row r="1098" spans="2:10" x14ac:dyDescent="0.2">
      <c r="B1098" s="93">
        <v>171548</v>
      </c>
      <c r="C1098" s="72" t="s">
        <v>168</v>
      </c>
      <c r="D1098" s="162" t="s">
        <v>1040</v>
      </c>
      <c r="E1098" s="171" t="s">
        <v>836</v>
      </c>
      <c r="F1098" s="37">
        <v>1</v>
      </c>
      <c r="G1098" s="205" t="s">
        <v>170</v>
      </c>
      <c r="H1098" s="37">
        <v>43.8</v>
      </c>
      <c r="I1098" s="279">
        <v>31.26</v>
      </c>
      <c r="J1098" s="62"/>
    </row>
    <row r="1099" spans="2:10" x14ac:dyDescent="0.2">
      <c r="B1099" s="93"/>
      <c r="C1099" s="57"/>
      <c r="D1099" s="164"/>
      <c r="E1099" s="171"/>
      <c r="F1099" s="37"/>
      <c r="G1099" s="205"/>
      <c r="H1099" s="37">
        <f>SUM(F1098*H1098)</f>
        <v>43.8</v>
      </c>
      <c r="I1099" s="283">
        <f>SUM(F1098*I1098)</f>
        <v>31.26</v>
      </c>
      <c r="J1099" s="62">
        <f>SUM(H1099:I1099)</f>
        <v>75.06</v>
      </c>
    </row>
    <row r="1100" spans="2:10" x14ac:dyDescent="0.2">
      <c r="B1100" s="93">
        <v>173532</v>
      </c>
      <c r="C1100" s="72" t="s">
        <v>168</v>
      </c>
      <c r="D1100" s="162" t="s">
        <v>1041</v>
      </c>
      <c r="E1100" s="171" t="s">
        <v>1018</v>
      </c>
      <c r="F1100" s="37">
        <v>1</v>
      </c>
      <c r="G1100" s="205" t="s">
        <v>170</v>
      </c>
      <c r="H1100" s="37">
        <v>5.31</v>
      </c>
      <c r="I1100" s="279">
        <v>7.81</v>
      </c>
      <c r="J1100" s="62"/>
    </row>
    <row r="1101" spans="2:10" x14ac:dyDescent="0.2">
      <c r="B1101" s="93"/>
      <c r="C1101" s="57"/>
      <c r="D1101" s="164"/>
      <c r="E1101" s="171"/>
      <c r="F1101" s="37"/>
      <c r="G1101" s="205"/>
      <c r="H1101" s="37">
        <f>SUM(F1100*H1100)</f>
        <v>5.31</v>
      </c>
      <c r="I1101" s="283">
        <f>SUM(F1100*I1100)</f>
        <v>7.81</v>
      </c>
      <c r="J1101" s="62">
        <f>SUM(H1101:I1101)</f>
        <v>13.12</v>
      </c>
    </row>
    <row r="1102" spans="2:10" x14ac:dyDescent="0.2">
      <c r="B1102" s="93">
        <v>173029</v>
      </c>
      <c r="C1102" s="72" t="s">
        <v>168</v>
      </c>
      <c r="D1102" s="162" t="s">
        <v>1042</v>
      </c>
      <c r="E1102" s="171" t="s">
        <v>1019</v>
      </c>
      <c r="F1102" s="37">
        <v>6</v>
      </c>
      <c r="G1102" s="205" t="s">
        <v>141</v>
      </c>
      <c r="H1102" s="37">
        <v>13.74</v>
      </c>
      <c r="I1102" s="279">
        <v>6.25</v>
      </c>
      <c r="J1102" s="62"/>
    </row>
    <row r="1103" spans="2:10" x14ac:dyDescent="0.2">
      <c r="B1103" s="93"/>
      <c r="C1103" s="57"/>
      <c r="D1103" s="164"/>
      <c r="E1103" s="171"/>
      <c r="F1103" s="37"/>
      <c r="G1103" s="205"/>
      <c r="H1103" s="37">
        <f>SUM(F1102*H1102)</f>
        <v>82.44</v>
      </c>
      <c r="I1103" s="283">
        <f>SUM(F1102*I1102)</f>
        <v>37.5</v>
      </c>
      <c r="J1103" s="62">
        <f>SUM(H1103:I1103)</f>
        <v>119.94</v>
      </c>
    </row>
    <row r="1104" spans="2:10" ht="25.5" x14ac:dyDescent="0.2">
      <c r="B1104" s="93">
        <v>95780</v>
      </c>
      <c r="C1104" s="72" t="s">
        <v>167</v>
      </c>
      <c r="D1104" s="162" t="s">
        <v>1043</v>
      </c>
      <c r="E1104" s="172" t="s">
        <v>1000</v>
      </c>
      <c r="F1104" s="37">
        <v>1</v>
      </c>
      <c r="G1104" s="205" t="s">
        <v>170</v>
      </c>
      <c r="H1104" s="37">
        <v>17.55</v>
      </c>
      <c r="I1104" s="279">
        <v>14.24</v>
      </c>
      <c r="J1104" s="62"/>
    </row>
    <row r="1105" spans="2:10" x14ac:dyDescent="0.2">
      <c r="B1105" s="93"/>
      <c r="C1105" s="57"/>
      <c r="D1105" s="164"/>
      <c r="E1105" s="171"/>
      <c r="F1105" s="37"/>
      <c r="G1105" s="205"/>
      <c r="H1105" s="37">
        <f>SUM(F1104*H1104)</f>
        <v>17.55</v>
      </c>
      <c r="I1105" s="283">
        <f>SUM(F1104*I1104)</f>
        <v>14.24</v>
      </c>
      <c r="J1105" s="62">
        <f>SUM(H1105:I1105)</f>
        <v>31.79</v>
      </c>
    </row>
    <row r="1106" spans="2:10" x14ac:dyDescent="0.2">
      <c r="B1106" s="98"/>
      <c r="C1106" s="87"/>
      <c r="D1106" s="167"/>
      <c r="E1106" s="188" t="s">
        <v>994</v>
      </c>
      <c r="F1106" s="200"/>
      <c r="G1106" s="213"/>
      <c r="H1106" s="243">
        <f>SUM(H1059+H1061+H1063+H1065+H1067+H1069+H1071+H1073+H1075+H1077+H1079+H1081+H1083+H1085+H1087+H1089+H1091+H1093+H1095+H1097+H1099+H1101+H1103+H1105)</f>
        <v>28036.97</v>
      </c>
      <c r="I1106" s="296">
        <f>SUM(I1059+I1061+I1063+I1065+I1067+I1069+I1071+I1073+I1075+I1077+I1079+I1081+I1083+I1085+I1087+I1089+I1091+I1093+I1095+I1097+I1099+I1101+I1103+I1105)</f>
        <v>6018.22</v>
      </c>
      <c r="J1106" s="268">
        <f>SUM(H1106:I1106)</f>
        <v>34055.19</v>
      </c>
    </row>
    <row r="1107" spans="2:10" x14ac:dyDescent="0.2">
      <c r="B1107" s="97"/>
      <c r="C1107" s="56"/>
      <c r="D1107" s="164"/>
      <c r="E1107" s="171" t="s">
        <v>828</v>
      </c>
      <c r="F1107" s="37"/>
      <c r="G1107" s="205"/>
      <c r="H1107" s="37"/>
      <c r="I1107" s="279"/>
      <c r="J1107" s="62"/>
    </row>
    <row r="1108" spans="2:10" x14ac:dyDescent="0.2">
      <c r="B1108" s="90"/>
      <c r="C1108" s="85"/>
      <c r="D1108" s="155"/>
      <c r="E1108" s="176" t="s">
        <v>746</v>
      </c>
      <c r="F1108" s="197"/>
      <c r="G1108" s="207"/>
      <c r="H1108" s="231">
        <f>SUM(H913+H936+H963+H1020+H1055+H1106)</f>
        <v>135162.07</v>
      </c>
      <c r="I1108" s="281">
        <f>SUM(I913+I936+I963+I1020+I1055+I1106)</f>
        <v>44226.3</v>
      </c>
      <c r="J1108" s="254">
        <f>SUM(H1108:I1108)</f>
        <v>179388.37</v>
      </c>
    </row>
    <row r="1109" spans="2:10" x14ac:dyDescent="0.2">
      <c r="B1109" s="89"/>
      <c r="C1109" s="88"/>
      <c r="D1109" s="168"/>
      <c r="E1109" s="180"/>
      <c r="F1109" s="199"/>
      <c r="G1109" s="209"/>
      <c r="H1109" s="196"/>
      <c r="I1109" s="180"/>
      <c r="J1109" s="261"/>
    </row>
    <row r="1110" spans="2:10" x14ac:dyDescent="0.2">
      <c r="B1110" s="90"/>
      <c r="C1110" s="85"/>
      <c r="D1110" s="155">
        <v>9</v>
      </c>
      <c r="E1110" s="176" t="s">
        <v>747</v>
      </c>
      <c r="F1110" s="197"/>
      <c r="G1110" s="207"/>
      <c r="H1110" s="231"/>
      <c r="I1110" s="281"/>
      <c r="J1110" s="254"/>
    </row>
    <row r="1111" spans="2:10" x14ac:dyDescent="0.2">
      <c r="B1111" s="35" t="s">
        <v>749</v>
      </c>
      <c r="C1111" s="72" t="s">
        <v>169</v>
      </c>
      <c r="D1111" s="152" t="s">
        <v>760</v>
      </c>
      <c r="E1111" s="171" t="s">
        <v>748</v>
      </c>
      <c r="F1111" s="37">
        <v>2</v>
      </c>
      <c r="G1111" s="205" t="s">
        <v>170</v>
      </c>
      <c r="H1111" s="37">
        <v>1310.78</v>
      </c>
      <c r="I1111" s="277">
        <v>425.48</v>
      </c>
      <c r="J1111" s="62"/>
    </row>
    <row r="1112" spans="2:10" x14ac:dyDescent="0.2">
      <c r="B1112" s="35"/>
      <c r="C1112" s="75"/>
      <c r="D1112" s="151"/>
      <c r="E1112" s="171"/>
      <c r="F1112" s="37"/>
      <c r="G1112" s="205"/>
      <c r="H1112" s="37">
        <f>SUM(F1111*H1111)</f>
        <v>2621.56</v>
      </c>
      <c r="I1112" s="283">
        <f>SUM(F1111*I1111)</f>
        <v>850.96</v>
      </c>
      <c r="J1112" s="62">
        <f>SUM(H1112:I1112)</f>
        <v>3472.52</v>
      </c>
    </row>
    <row r="1113" spans="2:10" x14ac:dyDescent="0.2">
      <c r="B1113" s="35" t="s">
        <v>750</v>
      </c>
      <c r="C1113" s="72" t="s">
        <v>169</v>
      </c>
      <c r="D1113" s="152" t="s">
        <v>761</v>
      </c>
      <c r="E1113" s="171" t="s">
        <v>751</v>
      </c>
      <c r="F1113" s="37">
        <v>2</v>
      </c>
      <c r="G1113" s="205" t="s">
        <v>170</v>
      </c>
      <c r="H1113" s="37">
        <v>2244.54</v>
      </c>
      <c r="I1113" s="277">
        <v>294.57</v>
      </c>
      <c r="J1113" s="62"/>
    </row>
    <row r="1114" spans="2:10" x14ac:dyDescent="0.2">
      <c r="B1114" s="35"/>
      <c r="C1114" s="75"/>
      <c r="D1114" s="151"/>
      <c r="E1114" s="171"/>
      <c r="F1114" s="37"/>
      <c r="G1114" s="205"/>
      <c r="H1114" s="37">
        <f>SUM(F1113*H1113)</f>
        <v>4489.08</v>
      </c>
      <c r="I1114" s="283">
        <f>SUM(F1113*I1113)</f>
        <v>589.14</v>
      </c>
      <c r="J1114" s="62">
        <f>SUM(H1114:I1114)</f>
        <v>5078.22</v>
      </c>
    </row>
    <row r="1115" spans="2:10" x14ac:dyDescent="0.2">
      <c r="B1115" s="35" t="s">
        <v>753</v>
      </c>
      <c r="C1115" s="72" t="s">
        <v>169</v>
      </c>
      <c r="D1115" s="152" t="s">
        <v>762</v>
      </c>
      <c r="E1115" s="171" t="s">
        <v>752</v>
      </c>
      <c r="F1115" s="37">
        <v>11</v>
      </c>
      <c r="G1115" s="205" t="s">
        <v>170</v>
      </c>
      <c r="H1115" s="37">
        <v>2933.64</v>
      </c>
      <c r="I1115" s="277">
        <v>327.3</v>
      </c>
      <c r="J1115" s="62"/>
    </row>
    <row r="1116" spans="2:10" x14ac:dyDescent="0.2">
      <c r="B1116" s="35"/>
      <c r="C1116" s="75"/>
      <c r="D1116" s="151"/>
      <c r="E1116" s="171"/>
      <c r="F1116" s="37"/>
      <c r="G1116" s="205"/>
      <c r="H1116" s="37">
        <f>SUM(F1115*H1115)</f>
        <v>32270.039999999997</v>
      </c>
      <c r="I1116" s="283">
        <f>SUM(F1115*I1115)</f>
        <v>3600.3</v>
      </c>
      <c r="J1116" s="62">
        <f>SUM(H1116:I1116)</f>
        <v>35870.339999999997</v>
      </c>
    </row>
    <row r="1117" spans="2:10" x14ac:dyDescent="0.2">
      <c r="B1117" s="35" t="s">
        <v>755</v>
      </c>
      <c r="C1117" s="72" t="s">
        <v>169</v>
      </c>
      <c r="D1117" s="152" t="s">
        <v>763</v>
      </c>
      <c r="E1117" s="171" t="s">
        <v>754</v>
      </c>
      <c r="F1117" s="37">
        <v>4</v>
      </c>
      <c r="G1117" s="205" t="s">
        <v>170</v>
      </c>
      <c r="H1117" s="37">
        <v>3584.72</v>
      </c>
      <c r="I1117" s="277">
        <v>392.75</v>
      </c>
      <c r="J1117" s="62"/>
    </row>
    <row r="1118" spans="2:10" x14ac:dyDescent="0.2">
      <c r="B1118" s="35"/>
      <c r="C1118" s="75"/>
      <c r="D1118" s="151"/>
      <c r="E1118" s="171"/>
      <c r="F1118" s="37"/>
      <c r="G1118" s="205"/>
      <c r="H1118" s="37">
        <f>SUM(F1117*H1117)</f>
        <v>14338.88</v>
      </c>
      <c r="I1118" s="283">
        <f>SUM(F1117*I1117)</f>
        <v>1571</v>
      </c>
      <c r="J1118" s="62">
        <f>SUM(H1118:I1118)</f>
        <v>15909.88</v>
      </c>
    </row>
    <row r="1119" spans="2:10" x14ac:dyDescent="0.2">
      <c r="B1119" s="35" t="s">
        <v>757</v>
      </c>
      <c r="C1119" s="72" t="s">
        <v>169</v>
      </c>
      <c r="D1119" s="152" t="s">
        <v>764</v>
      </c>
      <c r="E1119" s="171" t="s">
        <v>756</v>
      </c>
      <c r="F1119" s="37">
        <v>2</v>
      </c>
      <c r="G1119" s="205" t="s">
        <v>170</v>
      </c>
      <c r="H1119" s="37">
        <v>4290.62</v>
      </c>
      <c r="I1119" s="277">
        <v>376.4</v>
      </c>
      <c r="J1119" s="62"/>
    </row>
    <row r="1120" spans="2:10" x14ac:dyDescent="0.2">
      <c r="B1120" s="35"/>
      <c r="C1120" s="75"/>
      <c r="D1120" s="151"/>
      <c r="E1120" s="171"/>
      <c r="F1120" s="37"/>
      <c r="G1120" s="205"/>
      <c r="H1120" s="37">
        <f>SUM(F1119*H1119)</f>
        <v>8581.24</v>
      </c>
      <c r="I1120" s="283">
        <f>SUM(F1119*I1119)</f>
        <v>752.8</v>
      </c>
      <c r="J1120" s="62">
        <f>SUM(H1120:I1120)</f>
        <v>9334.0399999999991</v>
      </c>
    </row>
    <row r="1121" spans="2:10" x14ac:dyDescent="0.2">
      <c r="B1121" s="35" t="s">
        <v>759</v>
      </c>
      <c r="C1121" s="72" t="s">
        <v>169</v>
      </c>
      <c r="D1121" s="152" t="s">
        <v>765</v>
      </c>
      <c r="E1121" s="171" t="s">
        <v>758</v>
      </c>
      <c r="F1121" s="37">
        <v>7</v>
      </c>
      <c r="G1121" s="205" t="s">
        <v>170</v>
      </c>
      <c r="H1121" s="37">
        <v>327.45999999999998</v>
      </c>
      <c r="I1121" s="277">
        <v>87.68</v>
      </c>
      <c r="J1121" s="62"/>
    </row>
    <row r="1122" spans="2:10" x14ac:dyDescent="0.2">
      <c r="B1122" s="89"/>
      <c r="C1122" s="88"/>
      <c r="D1122" s="168"/>
      <c r="E1122" s="171"/>
      <c r="F1122" s="37"/>
      <c r="G1122" s="205"/>
      <c r="H1122" s="37">
        <f>SUM(F1121*H1121)</f>
        <v>2292.2199999999998</v>
      </c>
      <c r="I1122" s="283">
        <f>SUM(F1121*I1121)</f>
        <v>613.76</v>
      </c>
      <c r="J1122" s="62">
        <f>SUM(H1122:I1122)</f>
        <v>2905.9799999999996</v>
      </c>
    </row>
    <row r="1123" spans="2:10" x14ac:dyDescent="0.2">
      <c r="B1123" s="90"/>
      <c r="C1123" s="85"/>
      <c r="D1123" s="155"/>
      <c r="E1123" s="176" t="s">
        <v>772</v>
      </c>
      <c r="F1123" s="197"/>
      <c r="G1123" s="207"/>
      <c r="H1123" s="231">
        <f>SUM(H1112+H1114+H1116+H1118+H1120+H1122)</f>
        <v>64593.01999999999</v>
      </c>
      <c r="I1123" s="281">
        <f>SUM(I1112+I1114+I1116+I1118+I1120+I1122)</f>
        <v>7977.96</v>
      </c>
      <c r="J1123" s="254">
        <f>SUM(H1123:I1123)</f>
        <v>72570.98</v>
      </c>
    </row>
    <row r="1124" spans="2:10" x14ac:dyDescent="0.2">
      <c r="B1124" s="35"/>
      <c r="C1124" s="75"/>
      <c r="D1124" s="151"/>
      <c r="E1124" s="171"/>
      <c r="F1124" s="37"/>
      <c r="G1124" s="205"/>
      <c r="H1124" s="37"/>
      <c r="I1124" s="279"/>
      <c r="J1124" s="62"/>
    </row>
    <row r="1125" spans="2:10" x14ac:dyDescent="0.2">
      <c r="B1125" s="90"/>
      <c r="C1125" s="85"/>
      <c r="D1125" s="155">
        <v>10</v>
      </c>
      <c r="E1125" s="176" t="s">
        <v>766</v>
      </c>
      <c r="F1125" s="197"/>
      <c r="G1125" s="207"/>
      <c r="H1125" s="231"/>
      <c r="I1125" s="281"/>
      <c r="J1125" s="254"/>
    </row>
    <row r="1126" spans="2:10" x14ac:dyDescent="0.2">
      <c r="B1126" s="35">
        <v>231600</v>
      </c>
      <c r="C1126" s="72" t="s">
        <v>168</v>
      </c>
      <c r="D1126" s="152" t="s">
        <v>774</v>
      </c>
      <c r="E1126" s="171" t="s">
        <v>767</v>
      </c>
      <c r="F1126" s="37">
        <v>30</v>
      </c>
      <c r="G1126" s="205" t="s">
        <v>173</v>
      </c>
      <c r="H1126" s="37">
        <v>0</v>
      </c>
      <c r="I1126" s="277">
        <v>56.14</v>
      </c>
      <c r="J1126" s="62"/>
    </row>
    <row r="1127" spans="2:10" x14ac:dyDescent="0.2">
      <c r="B1127" s="35"/>
      <c r="C1127" s="75"/>
      <c r="D1127" s="151"/>
      <c r="E1127" s="171"/>
      <c r="F1127" s="37"/>
      <c r="G1127" s="205"/>
      <c r="H1127" s="37">
        <f>SUM(F1126*H1126)</f>
        <v>0</v>
      </c>
      <c r="I1127" s="283">
        <f>SUM(F1126*I1126)</f>
        <v>1684.2</v>
      </c>
      <c r="J1127" s="62">
        <f>SUM(H1127:I1127)</f>
        <v>1684.2</v>
      </c>
    </row>
    <row r="1128" spans="2:10" x14ac:dyDescent="0.2">
      <c r="B1128" s="35">
        <v>72897</v>
      </c>
      <c r="C1128" s="72" t="s">
        <v>167</v>
      </c>
      <c r="D1128" s="152" t="s">
        <v>775</v>
      </c>
      <c r="E1128" s="171" t="s">
        <v>174</v>
      </c>
      <c r="F1128" s="37">
        <v>30</v>
      </c>
      <c r="G1128" s="205" t="s">
        <v>173</v>
      </c>
      <c r="H1128" s="37">
        <v>6.77</v>
      </c>
      <c r="I1128" s="277">
        <v>16.899999999999999</v>
      </c>
      <c r="J1128" s="62"/>
    </row>
    <row r="1129" spans="2:10" x14ac:dyDescent="0.2">
      <c r="B1129" s="35"/>
      <c r="C1129" s="75"/>
      <c r="D1129" s="151"/>
      <c r="E1129" s="171"/>
      <c r="F1129" s="37"/>
      <c r="G1129" s="205"/>
      <c r="H1129" s="37">
        <f>SUM(F1128*H1128)</f>
        <v>203.1</v>
      </c>
      <c r="I1129" s="283">
        <f>SUM(F1128*I1128)</f>
        <v>506.99999999999994</v>
      </c>
      <c r="J1129" s="62">
        <f>SUM(H1129:I1129)</f>
        <v>710.09999999999991</v>
      </c>
    </row>
    <row r="1130" spans="2:10" x14ac:dyDescent="0.2">
      <c r="B1130" s="35" t="s">
        <v>145</v>
      </c>
      <c r="C1130" s="72" t="s">
        <v>169</v>
      </c>
      <c r="D1130" s="152" t="s">
        <v>776</v>
      </c>
      <c r="E1130" s="172" t="s">
        <v>144</v>
      </c>
      <c r="F1130" s="37">
        <v>1</v>
      </c>
      <c r="G1130" s="205" t="s">
        <v>139</v>
      </c>
      <c r="H1130" s="37">
        <v>1894.8</v>
      </c>
      <c r="I1130" s="277">
        <v>9158.2000000000007</v>
      </c>
      <c r="J1130" s="62"/>
    </row>
    <row r="1131" spans="2:10" x14ac:dyDescent="0.2">
      <c r="B1131" s="35"/>
      <c r="C1131" s="75"/>
      <c r="D1131" s="151"/>
      <c r="E1131" s="171"/>
      <c r="F1131" s="37"/>
      <c r="G1131" s="205"/>
      <c r="H1131" s="37">
        <f>SUM(F1130*H1130)</f>
        <v>1894.8</v>
      </c>
      <c r="I1131" s="283">
        <f>SUM(F1130*I1130)</f>
        <v>9158.2000000000007</v>
      </c>
      <c r="J1131" s="62">
        <f>SUM(H1131:I1131)</f>
        <v>11053</v>
      </c>
    </row>
    <row r="1132" spans="2:10" x14ac:dyDescent="0.2">
      <c r="B1132" s="35" t="s">
        <v>768</v>
      </c>
      <c r="C1132" s="72" t="s">
        <v>169</v>
      </c>
      <c r="D1132" s="152" t="s">
        <v>777</v>
      </c>
      <c r="E1132" s="171" t="s">
        <v>769</v>
      </c>
      <c r="F1132" s="37">
        <v>462.43</v>
      </c>
      <c r="G1132" s="205" t="s">
        <v>138</v>
      </c>
      <c r="H1132" s="37">
        <v>0</v>
      </c>
      <c r="I1132" s="277">
        <v>10.64</v>
      </c>
      <c r="J1132" s="62"/>
    </row>
    <row r="1133" spans="2:10" x14ac:dyDescent="0.2">
      <c r="B1133" s="35"/>
      <c r="C1133" s="75"/>
      <c r="D1133" s="151"/>
      <c r="E1133" s="171"/>
      <c r="F1133" s="37"/>
      <c r="G1133" s="205"/>
      <c r="H1133" s="37">
        <f>SUM(F1132*H1132)</f>
        <v>0</v>
      </c>
      <c r="I1133" s="283">
        <f>SUM(F1132*I1132)</f>
        <v>4920.2552000000005</v>
      </c>
      <c r="J1133" s="62">
        <f>SUM(H1133:I1133)</f>
        <v>4920.2552000000005</v>
      </c>
    </row>
    <row r="1134" spans="2:10" x14ac:dyDescent="0.2">
      <c r="B1134" s="35" t="s">
        <v>771</v>
      </c>
      <c r="C1134" s="72" t="s">
        <v>169</v>
      </c>
      <c r="D1134" s="152" t="s">
        <v>778</v>
      </c>
      <c r="E1134" s="171" t="s">
        <v>770</v>
      </c>
      <c r="F1134" s="37">
        <v>1235</v>
      </c>
      <c r="G1134" s="205" t="s">
        <v>138</v>
      </c>
      <c r="H1134" s="37">
        <v>0.64</v>
      </c>
      <c r="I1134" s="277">
        <v>2.39</v>
      </c>
      <c r="J1134" s="62"/>
    </row>
    <row r="1135" spans="2:10" x14ac:dyDescent="0.2">
      <c r="B1135" s="35"/>
      <c r="C1135" s="75"/>
      <c r="D1135" s="151"/>
      <c r="E1135" s="171"/>
      <c r="F1135" s="37"/>
      <c r="G1135" s="205"/>
      <c r="H1135" s="37">
        <f>SUM(F1134*H1134)</f>
        <v>790.4</v>
      </c>
      <c r="I1135" s="283">
        <f>SUM(F1134*I1134)</f>
        <v>2951.65</v>
      </c>
      <c r="J1135" s="62">
        <f>SUM(H1135:I1135)</f>
        <v>3742.05</v>
      </c>
    </row>
    <row r="1136" spans="2:10" x14ac:dyDescent="0.2">
      <c r="B1136" s="90"/>
      <c r="C1136" s="85"/>
      <c r="D1136" s="155"/>
      <c r="E1136" s="176" t="s">
        <v>773</v>
      </c>
      <c r="F1136" s="197"/>
      <c r="G1136" s="207"/>
      <c r="H1136" s="231">
        <f>SUM(H1127+H1129+H1131+H1133+H1135)</f>
        <v>2888.3</v>
      </c>
      <c r="I1136" s="281">
        <f>SUM(I1127+I1129+I1131+I1133+I1135)</f>
        <v>19221.305200000003</v>
      </c>
      <c r="J1136" s="254">
        <f>SUM(H1136:I1136)</f>
        <v>22109.605200000002</v>
      </c>
    </row>
    <row r="1137" spans="2:10" x14ac:dyDescent="0.2">
      <c r="B1137" s="35"/>
      <c r="C1137" s="75"/>
      <c r="D1137" s="151"/>
      <c r="E1137" s="171"/>
      <c r="F1137" s="37"/>
      <c r="G1137" s="205"/>
      <c r="H1137" s="37"/>
      <c r="I1137" s="279"/>
      <c r="J1137" s="62"/>
    </row>
    <row r="1138" spans="2:10" x14ac:dyDescent="0.2">
      <c r="B1138" s="35"/>
      <c r="C1138" s="75"/>
      <c r="D1138" s="218"/>
      <c r="E1138" s="219"/>
      <c r="F1138" s="220"/>
      <c r="G1138" s="221"/>
      <c r="H1138" s="249"/>
      <c r="I1138" s="193"/>
      <c r="J1138" s="274"/>
    </row>
    <row r="1139" spans="2:10" x14ac:dyDescent="0.2">
      <c r="B1139" s="99"/>
      <c r="C1139" s="222"/>
      <c r="D1139" s="223"/>
      <c r="E1139" s="224" t="s">
        <v>1121</v>
      </c>
      <c r="F1139" s="225"/>
      <c r="G1139" s="413"/>
      <c r="H1139" s="415">
        <f>SUM(H76+H85+H212+H598+H619+H814+H881+H1108+H1123+H1136)</f>
        <v>1352249.5658</v>
      </c>
      <c r="I1139" s="414">
        <f>SUM(I76+I85+I212+I598+I619+I814+I881+I1108+I1123+I1136)</f>
        <v>677918.64890000015</v>
      </c>
      <c r="J1139" s="226">
        <f>SUM(J76+J85+J212+J598+J619+J814+J881+J1108+J1123+J1136)</f>
        <v>2030168.2247000001</v>
      </c>
    </row>
    <row r="1140" spans="2:10" x14ac:dyDescent="0.2">
      <c r="B1140" s="112"/>
      <c r="C1140" s="113"/>
      <c r="D1140" s="114"/>
      <c r="E1140" s="115"/>
      <c r="F1140" s="116"/>
      <c r="G1140" s="117"/>
      <c r="H1140" s="115"/>
      <c r="I1140" s="118"/>
      <c r="J1140" s="119"/>
    </row>
    <row r="1141" spans="2:10" x14ac:dyDescent="0.2">
      <c r="B1141" s="36"/>
      <c r="C1141" s="29"/>
      <c r="D1141" s="30"/>
      <c r="E1141" s="60"/>
      <c r="F1141" s="5"/>
      <c r="G1141" s="6"/>
      <c r="H1141" s="8"/>
      <c r="I1141" s="19"/>
      <c r="J1141" s="16"/>
    </row>
    <row r="1142" spans="2:10" x14ac:dyDescent="0.2">
      <c r="B1142" s="36"/>
      <c r="C1142" s="29"/>
      <c r="D1142" s="100"/>
      <c r="E1142" s="41"/>
      <c r="F1142" s="59"/>
      <c r="G1142" s="6"/>
      <c r="H1142" s="8"/>
      <c r="I1142" s="19"/>
      <c r="J1142" s="16"/>
    </row>
    <row r="1143" spans="2:10" x14ac:dyDescent="0.2">
      <c r="B1143" s="36"/>
      <c r="C1143" s="29"/>
      <c r="D1143" s="30"/>
      <c r="E1143" s="61"/>
      <c r="F1143" s="5"/>
      <c r="G1143" s="6"/>
      <c r="H1143" s="8"/>
      <c r="I1143" s="19"/>
      <c r="J1143" s="16"/>
    </row>
    <row r="1144" spans="2:10" x14ac:dyDescent="0.2">
      <c r="B1144" s="36"/>
      <c r="C1144" s="29"/>
      <c r="D1144" s="30"/>
      <c r="E1144" s="28" t="s">
        <v>133</v>
      </c>
      <c r="F1144" s="5"/>
      <c r="G1144" s="6"/>
      <c r="H1144" s="8"/>
      <c r="I1144" s="19"/>
      <c r="J1144" s="16"/>
    </row>
    <row r="1145" spans="2:10" x14ac:dyDescent="0.2">
      <c r="B1145" s="36"/>
      <c r="C1145" s="29"/>
      <c r="D1145" s="30"/>
      <c r="E1145" s="120"/>
      <c r="F1145" s="5"/>
      <c r="G1145" s="6"/>
      <c r="H1145" s="8"/>
      <c r="I1145" s="19"/>
      <c r="J1145" s="16"/>
    </row>
    <row r="1146" spans="2:10" x14ac:dyDescent="0.2">
      <c r="B1146" s="36"/>
      <c r="C1146" s="29"/>
      <c r="D1146" s="30"/>
      <c r="E1146" s="120"/>
      <c r="F1146" s="5"/>
      <c r="G1146" s="6"/>
      <c r="H1146" s="8"/>
      <c r="I1146" s="19"/>
      <c r="J1146" s="16"/>
    </row>
    <row r="1147" spans="2:10" x14ac:dyDescent="0.2">
      <c r="B1147" s="36"/>
      <c r="C1147" s="29"/>
      <c r="D1147" s="30"/>
      <c r="E1147" s="27" t="s">
        <v>136</v>
      </c>
      <c r="F1147" s="5"/>
      <c r="G1147" s="6"/>
      <c r="H1147" s="8"/>
      <c r="I1147" s="19"/>
      <c r="J1147" s="16"/>
    </row>
    <row r="1148" spans="2:10" x14ac:dyDescent="0.2">
      <c r="B1148" s="36"/>
      <c r="C1148" s="29"/>
      <c r="D1148" s="30"/>
      <c r="E1148" s="28" t="s">
        <v>134</v>
      </c>
      <c r="F1148" s="5"/>
      <c r="G1148" s="6"/>
      <c r="H1148" s="8"/>
      <c r="I1148" s="19"/>
      <c r="J1148" s="16"/>
    </row>
    <row r="1149" spans="2:10" x14ac:dyDescent="0.2">
      <c r="B1149" s="36"/>
      <c r="C1149" s="29"/>
      <c r="D1149" s="30"/>
      <c r="E1149" s="28" t="s">
        <v>135</v>
      </c>
      <c r="F1149" s="5"/>
      <c r="G1149" s="6"/>
      <c r="H1149" s="8"/>
      <c r="I1149" s="19"/>
      <c r="J1149" s="16"/>
    </row>
    <row r="1150" spans="2:10" x14ac:dyDescent="0.2">
      <c r="B1150" s="36"/>
      <c r="C1150" s="29"/>
      <c r="D1150" s="30"/>
      <c r="E1150" s="8"/>
      <c r="F1150" s="5"/>
      <c r="G1150" s="6"/>
      <c r="H1150" s="8"/>
      <c r="I1150" s="19"/>
      <c r="J1150" s="16"/>
    </row>
    <row r="1151" spans="2:10" x14ac:dyDescent="0.2">
      <c r="B1151" s="36"/>
      <c r="C1151" s="29"/>
      <c r="D1151" s="30"/>
      <c r="E1151" s="8"/>
      <c r="F1151" s="5"/>
      <c r="G1151" s="6"/>
      <c r="H1151" s="8"/>
      <c r="I1151" s="19"/>
      <c r="J1151" s="16"/>
    </row>
    <row r="1152" spans="2:10" x14ac:dyDescent="0.2">
      <c r="B1152" s="36"/>
      <c r="C1152" s="29"/>
      <c r="D1152" s="30"/>
      <c r="E1152" s="8"/>
      <c r="F1152" s="5"/>
      <c r="G1152" s="6"/>
      <c r="H1152" s="8"/>
      <c r="I1152" s="19"/>
      <c r="J1152" s="16"/>
    </row>
    <row r="1153" spans="2:12" x14ac:dyDescent="0.2">
      <c r="B1153" s="36"/>
      <c r="C1153" s="29"/>
      <c r="D1153" s="101"/>
      <c r="E1153" s="8"/>
      <c r="F1153" s="9"/>
      <c r="G1153" s="10"/>
      <c r="H1153" s="8"/>
      <c r="I1153" s="19"/>
      <c r="J1153" s="16"/>
    </row>
    <row r="1154" spans="2:12" x14ac:dyDescent="0.2">
      <c r="B1154" s="36"/>
      <c r="C1154" s="29"/>
      <c r="D1154" s="53"/>
      <c r="E1154" s="121"/>
      <c r="F1154" s="122"/>
      <c r="G1154" s="123"/>
      <c r="H1154" s="29"/>
      <c r="I1154" s="29"/>
      <c r="J1154" s="75"/>
    </row>
    <row r="1155" spans="2:12" x14ac:dyDescent="0.2">
      <c r="B1155" s="36"/>
      <c r="C1155" s="29"/>
      <c r="D1155" s="102"/>
      <c r="E1155" s="8"/>
      <c r="F1155" s="5"/>
      <c r="G1155" s="6"/>
      <c r="H1155" s="8"/>
      <c r="I1155" s="19"/>
      <c r="J1155" s="16"/>
    </row>
    <row r="1156" spans="2:12" x14ac:dyDescent="0.2">
      <c r="B1156" s="124"/>
      <c r="C1156" s="125"/>
      <c r="D1156" s="126"/>
      <c r="E1156" s="127"/>
      <c r="F1156" s="128"/>
      <c r="G1156" s="129"/>
      <c r="H1156" s="127"/>
      <c r="I1156" s="130"/>
      <c r="J1156" s="131"/>
    </row>
    <row r="1157" spans="2:12" x14ac:dyDescent="0.2">
      <c r="B1157" s="103"/>
      <c r="C1157" s="104"/>
      <c r="D1157" s="105"/>
      <c r="E1157" s="106"/>
      <c r="F1157" s="107"/>
      <c r="G1157" s="108"/>
      <c r="H1157" s="109"/>
      <c r="I1157" s="110"/>
      <c r="J1157" s="111"/>
    </row>
    <row r="1159" spans="2:12" x14ac:dyDescent="0.2">
      <c r="E1159" s="31"/>
      <c r="F1159" s="32"/>
      <c r="G1159" s="34"/>
      <c r="H1159" s="32"/>
      <c r="I1159" s="32"/>
      <c r="J1159" s="32"/>
    </row>
    <row r="1160" spans="2:12" x14ac:dyDescent="0.2">
      <c r="D1160" s="53"/>
      <c r="E1160" s="31"/>
      <c r="F1160" s="32"/>
      <c r="G1160" s="34"/>
      <c r="H1160" s="32"/>
      <c r="I1160" s="32"/>
      <c r="J1160" s="32"/>
      <c r="K1160" s="29"/>
      <c r="L1160" s="29"/>
    </row>
    <row r="1161" spans="2:12" x14ac:dyDescent="0.2">
      <c r="D1161" s="31"/>
      <c r="E1161" s="31"/>
      <c r="F1161" s="32"/>
      <c r="G1161" s="34"/>
      <c r="H1161" s="32"/>
      <c r="I1161" s="32"/>
      <c r="J1161" s="32"/>
      <c r="K1161" s="29"/>
      <c r="L1161" s="29"/>
    </row>
    <row r="1162" spans="2:12" x14ac:dyDescent="0.2">
      <c r="D1162" s="53"/>
      <c r="E1162" s="31"/>
      <c r="F1162" s="32"/>
      <c r="G1162" s="34"/>
      <c r="H1162" s="32"/>
      <c r="I1162" s="32"/>
      <c r="J1162" s="32"/>
      <c r="K1162" s="29"/>
      <c r="L1162" s="29"/>
    </row>
    <row r="1163" spans="2:12" x14ac:dyDescent="0.2">
      <c r="D1163" s="53"/>
      <c r="E1163" s="31"/>
      <c r="F1163" s="32"/>
      <c r="G1163" s="34"/>
      <c r="H1163" s="32"/>
      <c r="I1163" s="32"/>
      <c r="J1163" s="32"/>
      <c r="K1163" s="29"/>
      <c r="L1163" s="29"/>
    </row>
    <row r="1164" spans="2:12" x14ac:dyDescent="0.2">
      <c r="E1164" s="31"/>
      <c r="F1164" s="32"/>
      <c r="G1164" s="34"/>
      <c r="H1164" s="32"/>
      <c r="I1164" s="32"/>
      <c r="J1164" s="32"/>
    </row>
    <row r="1165" spans="2:12" x14ac:dyDescent="0.2">
      <c r="E1165" s="31"/>
      <c r="F1165" s="32"/>
      <c r="G1165" s="34"/>
      <c r="H1165" s="32"/>
      <c r="I1165" s="32"/>
      <c r="J1165" s="32"/>
    </row>
    <row r="1166" spans="2:12" x14ac:dyDescent="0.2">
      <c r="E1166" s="31"/>
      <c r="F1166" s="32"/>
      <c r="G1166" s="34"/>
      <c r="H1166" s="32"/>
      <c r="I1166" s="32"/>
      <c r="J1166" s="32"/>
    </row>
    <row r="1167" spans="2:12" x14ac:dyDescent="0.2">
      <c r="E1167" s="31"/>
      <c r="F1167" s="32"/>
      <c r="G1167" s="34"/>
      <c r="H1167" s="32"/>
      <c r="I1167" s="32"/>
      <c r="J1167" s="32"/>
    </row>
    <row r="1168" spans="2:12" x14ac:dyDescent="0.2">
      <c r="E1168" s="33"/>
      <c r="F1168" s="32"/>
      <c r="G1168" s="34"/>
      <c r="H1168" s="32"/>
      <c r="I1168" s="32"/>
      <c r="J1168" s="32"/>
    </row>
    <row r="1169" spans="5:19" x14ac:dyDescent="0.2">
      <c r="E1169" s="31"/>
      <c r="F1169" s="32"/>
      <c r="G1169" s="34"/>
      <c r="H1169" s="32"/>
      <c r="I1169" s="32"/>
      <c r="J1169" s="32"/>
    </row>
    <row r="1170" spans="5:19" x14ac:dyDescent="0.2">
      <c r="E1170" s="31"/>
      <c r="F1170" s="32"/>
      <c r="G1170" s="34"/>
      <c r="H1170" s="32"/>
      <c r="I1170" s="32"/>
      <c r="J1170" s="32"/>
    </row>
    <row r="1171" spans="5:19" x14ac:dyDescent="0.2">
      <c r="E1171" s="31"/>
      <c r="F1171" s="32"/>
      <c r="G1171" s="34"/>
      <c r="H1171" s="32"/>
      <c r="I1171" s="32"/>
      <c r="J1171" s="32"/>
    </row>
    <row r="1172" spans="5:19" x14ac:dyDescent="0.2">
      <c r="E1172" s="31"/>
      <c r="F1172" s="32"/>
      <c r="G1172" s="34"/>
      <c r="H1172" s="32"/>
      <c r="I1172" s="32"/>
      <c r="J1172" s="32"/>
    </row>
    <row r="1173" spans="5:19" x14ac:dyDescent="0.2">
      <c r="E1173" s="31"/>
      <c r="F1173" s="32"/>
      <c r="G1173" s="34"/>
      <c r="H1173" s="32"/>
      <c r="I1173" s="32"/>
      <c r="J1173" s="32"/>
    </row>
    <row r="1174" spans="5:19" x14ac:dyDescent="0.2">
      <c r="E1174" s="31"/>
      <c r="F1174" s="32"/>
      <c r="G1174" s="34"/>
      <c r="H1174" s="32"/>
      <c r="I1174" s="32"/>
      <c r="J1174" s="32"/>
    </row>
    <row r="1175" spans="5:19" x14ac:dyDescent="0.2">
      <c r="E1175" s="31"/>
      <c r="F1175" s="32"/>
      <c r="G1175" s="34"/>
      <c r="H1175" s="32"/>
      <c r="I1175" s="32"/>
      <c r="J1175" s="32"/>
    </row>
    <row r="1176" spans="5:19" x14ac:dyDescent="0.2">
      <c r="E1176" s="31"/>
      <c r="F1176" s="32"/>
      <c r="G1176" s="34"/>
      <c r="H1176" s="32"/>
      <c r="I1176" s="32"/>
      <c r="J1176" s="32"/>
    </row>
    <row r="1177" spans="5:19" x14ac:dyDescent="0.2">
      <c r="E1177" s="31"/>
      <c r="F1177" s="32"/>
      <c r="G1177" s="34"/>
      <c r="H1177" s="32"/>
      <c r="I1177" s="32"/>
      <c r="J1177" s="32"/>
    </row>
    <row r="1178" spans="5:19" x14ac:dyDescent="0.2">
      <c r="E1178" s="31"/>
      <c r="F1178" s="32"/>
      <c r="G1178" s="34"/>
      <c r="H1178" s="32"/>
      <c r="I1178" s="32"/>
      <c r="J1178" s="32"/>
      <c r="K1178" s="29"/>
      <c r="L1178" s="29"/>
      <c r="M1178" s="29"/>
      <c r="N1178" s="29"/>
      <c r="O1178" s="29"/>
      <c r="P1178" s="29"/>
      <c r="Q1178" s="29"/>
      <c r="R1178" s="29"/>
      <c r="S1178" s="29"/>
    </row>
    <row r="1196" spans="5:5" x14ac:dyDescent="0.2">
      <c r="E1196" s="11"/>
    </row>
    <row r="1197" spans="5:5" x14ac:dyDescent="0.2">
      <c r="E1197" s="11"/>
    </row>
    <row r="1198" spans="5:5" x14ac:dyDescent="0.2">
      <c r="E1198" s="11"/>
    </row>
    <row r="1199" spans="5:5" x14ac:dyDescent="0.2">
      <c r="E1199" s="11"/>
    </row>
    <row r="1200" spans="5:5" x14ac:dyDescent="0.2">
      <c r="E1200" s="11"/>
    </row>
    <row r="1201" spans="5:5" x14ac:dyDescent="0.2">
      <c r="E1201" s="11"/>
    </row>
  </sheetData>
  <mergeCells count="25">
    <mergeCell ref="J19:J20"/>
    <mergeCell ref="D784:D787"/>
    <mergeCell ref="F14:G14"/>
    <mergeCell ref="F8:G8"/>
    <mergeCell ref="B16:J16"/>
    <mergeCell ref="B17:J17"/>
    <mergeCell ref="B18:J18"/>
    <mergeCell ref="C11:E11"/>
    <mergeCell ref="C12:E12"/>
    <mergeCell ref="C13:E13"/>
    <mergeCell ref="F11:G11"/>
    <mergeCell ref="F12:G12"/>
    <mergeCell ref="F13:G13"/>
    <mergeCell ref="D19:D20"/>
    <mergeCell ref="E19:E20"/>
    <mergeCell ref="F19:F20"/>
    <mergeCell ref="G19:G20"/>
    <mergeCell ref="B19:B20"/>
    <mergeCell ref="C19:C20"/>
    <mergeCell ref="G3:I3"/>
    <mergeCell ref="G4:I4"/>
    <mergeCell ref="G5:I5"/>
    <mergeCell ref="C8:E8"/>
    <mergeCell ref="C10:E10"/>
    <mergeCell ref="F9:G9"/>
  </mergeCells>
  <printOptions horizontalCentered="1"/>
  <pageMargins left="3.937007874015748E-2" right="3.937007874015748E-2" top="0.55118110236220474" bottom="0.35433070866141736" header="0.11811023622047245" footer="0.11811023622047245"/>
  <pageSetup paperSize="9" scale="49" fitToHeight="0" orientation="landscape" useFirstPageNumber="1" r:id="rId1"/>
  <headerFooter>
    <oddHeader xml:space="preserve">&amp;C
</oddHeader>
    <oddFooter>&amp;CIMPRESSO EM: &amp;D&amp;R&amp;"Times New Roman,Normal"&amp;12PÁGINA: &amp;P / &amp;N</oddFooter>
  </headerFooter>
  <rowBreaks count="19" manualBreakCount="19">
    <brk id="60" min="1" max="9" man="1"/>
    <brk id="120" min="1" max="9" man="1"/>
    <brk id="176" min="1" max="9" man="1"/>
    <brk id="236" min="1" max="9" man="1"/>
    <brk id="290" min="1" max="9" man="1"/>
    <brk id="348" min="1" max="9" man="1"/>
    <brk id="393" min="1" max="9" man="1"/>
    <brk id="452" min="1" max="9" man="1"/>
    <brk id="513" min="1" max="9" man="1"/>
    <brk id="574" min="1" max="9" man="1"/>
    <brk id="637" min="1" max="9" man="1"/>
    <brk id="693" min="1" max="9" man="1"/>
    <brk id="749" min="1" max="9" man="1"/>
    <brk id="813" min="1" max="9" man="1"/>
    <brk id="866" min="1" max="9" man="1"/>
    <brk id="931" min="1" max="9" man="1"/>
    <brk id="991" min="1" max="9" man="1"/>
    <brk id="1059" min="1" max="9" man="1"/>
    <brk id="1123" min="1"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M70"/>
  <sheetViews>
    <sheetView zoomScaleNormal="100" workbookViewId="0">
      <selection activeCell="K13" sqref="K13"/>
    </sheetView>
  </sheetViews>
  <sheetFormatPr defaultRowHeight="12.75" x14ac:dyDescent="0.2"/>
  <cols>
    <col min="1" max="1" width="7.7109375" customWidth="1"/>
    <col min="2" max="2" width="11.140625" style="307" customWidth="1"/>
    <col min="3" max="3" width="0" style="308" hidden="1" customWidth="1"/>
    <col min="4" max="4" width="14.5703125" style="308" hidden="1" customWidth="1"/>
    <col min="5" max="5" width="40.140625" style="308" customWidth="1"/>
    <col min="6" max="8" width="14.7109375" customWidth="1"/>
    <col min="9" max="9" width="7.7109375" customWidth="1"/>
    <col min="10" max="10" width="16" customWidth="1"/>
    <col min="11" max="11" width="18.7109375" customWidth="1"/>
    <col min="12" max="12" width="15.7109375" customWidth="1"/>
    <col min="13" max="13" width="21.42578125" customWidth="1"/>
  </cols>
  <sheetData>
    <row r="3" spans="2:9" ht="14.25" x14ac:dyDescent="0.2">
      <c r="G3" s="434" t="s">
        <v>113</v>
      </c>
      <c r="H3" s="434"/>
      <c r="I3" s="434"/>
    </row>
    <row r="4" spans="2:9" ht="14.25" x14ac:dyDescent="0.2">
      <c r="G4" s="434" t="s">
        <v>114</v>
      </c>
      <c r="H4" s="434"/>
      <c r="I4" s="434"/>
    </row>
    <row r="5" spans="2:9" ht="14.25" x14ac:dyDescent="0.2">
      <c r="G5" s="434" t="s">
        <v>115</v>
      </c>
      <c r="H5" s="434"/>
      <c r="I5" s="434"/>
    </row>
    <row r="9" spans="2:9" ht="15.75" x14ac:dyDescent="0.2">
      <c r="B9" s="44" t="s">
        <v>116</v>
      </c>
      <c r="C9" s="435" t="s">
        <v>117</v>
      </c>
      <c r="D9" s="435"/>
      <c r="E9" s="435"/>
      <c r="F9" s="435"/>
      <c r="G9" s="435"/>
      <c r="H9" s="435"/>
    </row>
    <row r="10" spans="2:9" ht="15.75" x14ac:dyDescent="0.2">
      <c r="B10" s="44"/>
      <c r="C10" s="21"/>
      <c r="D10" s="21"/>
      <c r="E10" s="21"/>
    </row>
    <row r="11" spans="2:9" ht="15.75" x14ac:dyDescent="0.2">
      <c r="B11" s="44" t="s">
        <v>120</v>
      </c>
      <c r="C11" s="435" t="s">
        <v>121</v>
      </c>
      <c r="D11" s="435"/>
      <c r="E11" s="435"/>
      <c r="F11" s="435"/>
      <c r="G11" s="435"/>
      <c r="H11" s="435"/>
    </row>
    <row r="12" spans="2:9" ht="15.75" x14ac:dyDescent="0.2">
      <c r="B12" s="44" t="s">
        <v>124</v>
      </c>
      <c r="C12" s="435" t="s">
        <v>125</v>
      </c>
      <c r="D12" s="435"/>
      <c r="E12" s="435"/>
      <c r="F12" s="435"/>
      <c r="G12" s="435"/>
      <c r="H12" s="435"/>
    </row>
    <row r="13" spans="2:9" ht="15.75" x14ac:dyDescent="0.2">
      <c r="B13" s="45" t="s">
        <v>127</v>
      </c>
      <c r="C13" s="453" t="s">
        <v>128</v>
      </c>
      <c r="D13" s="453"/>
      <c r="E13" s="453"/>
      <c r="F13" s="453"/>
      <c r="G13" s="453"/>
      <c r="H13" s="453"/>
    </row>
    <row r="14" spans="2:9" ht="15.75" x14ac:dyDescent="0.2">
      <c r="B14" s="44" t="str">
        <f>[1]Orçamentária!$B$11</f>
        <v xml:space="preserve">ÁREA: </v>
      </c>
      <c r="C14" s="454" t="s">
        <v>131</v>
      </c>
      <c r="D14" s="454"/>
      <c r="E14" s="454"/>
      <c r="F14" s="454"/>
      <c r="G14" s="454"/>
      <c r="H14" s="454"/>
    </row>
    <row r="17" spans="2:13" ht="25.9" customHeight="1" x14ac:dyDescent="0.2">
      <c r="B17" s="461" t="s">
        <v>1077</v>
      </c>
      <c r="C17" s="462"/>
      <c r="D17" s="462"/>
      <c r="E17" s="462"/>
      <c r="F17" s="462"/>
      <c r="G17" s="462"/>
      <c r="H17" s="463"/>
    </row>
    <row r="18" spans="2:13" x14ac:dyDescent="0.2">
      <c r="B18" s="311"/>
      <c r="C18" s="312"/>
      <c r="D18" s="312"/>
      <c r="E18" s="312"/>
      <c r="F18" s="313"/>
      <c r="G18" s="313"/>
      <c r="H18" s="314"/>
    </row>
    <row r="19" spans="2:13" x14ac:dyDescent="0.2">
      <c r="B19" s="324" t="s">
        <v>0</v>
      </c>
      <c r="C19" s="302" t="s">
        <v>1064</v>
      </c>
      <c r="D19" s="302" t="s">
        <v>108</v>
      </c>
      <c r="E19" s="302" t="s">
        <v>1065</v>
      </c>
      <c r="F19" s="332" t="s">
        <v>1066</v>
      </c>
      <c r="G19" s="333" t="s">
        <v>1067</v>
      </c>
      <c r="H19" s="332" t="s">
        <v>1068</v>
      </c>
    </row>
    <row r="20" spans="2:13" s="11" customFormat="1" ht="14.45" customHeight="1" x14ac:dyDescent="0.2">
      <c r="B20" s="325" t="s">
        <v>1072</v>
      </c>
      <c r="C20" s="315"/>
      <c r="D20" s="315"/>
      <c r="E20" s="315" t="s">
        <v>137</v>
      </c>
      <c r="F20" s="328">
        <f>SUM(F21:F23)</f>
        <v>71761.960500000016</v>
      </c>
      <c r="G20" s="316">
        <f>SUM('PLANILHA SERVIÇOS'!I76)</f>
        <v>35117.904200000004</v>
      </c>
      <c r="H20" s="334">
        <f>SUM(F20:G20)</f>
        <v>106879.86470000002</v>
      </c>
    </row>
    <row r="21" spans="2:13" s="11" customFormat="1" ht="14.45" customHeight="1" x14ac:dyDescent="0.2">
      <c r="B21" s="337" t="s">
        <v>1071</v>
      </c>
      <c r="C21" s="339"/>
      <c r="D21" s="339"/>
      <c r="E21" s="339" t="s">
        <v>205</v>
      </c>
      <c r="F21" s="340">
        <f>SUM('PLANILHA SERVIÇOS'!H41)</f>
        <v>60258.871200000016</v>
      </c>
      <c r="G21" s="341">
        <f>SUM('PLANILHA SERVIÇOS'!I41)</f>
        <v>24487.405600000002</v>
      </c>
      <c r="H21" s="340">
        <f>SUM(F21:G21)</f>
        <v>84746.276800000021</v>
      </c>
    </row>
    <row r="22" spans="2:13" s="11" customFormat="1" ht="14.45" customHeight="1" x14ac:dyDescent="0.2">
      <c r="B22" s="337" t="s">
        <v>176</v>
      </c>
      <c r="C22" s="339"/>
      <c r="D22" s="339"/>
      <c r="E22" s="339" t="s">
        <v>5</v>
      </c>
      <c r="F22" s="340">
        <f>SUM('PLANILHA SERVIÇOS'!H59)</f>
        <v>1940.2892999999999</v>
      </c>
      <c r="G22" s="341">
        <f>SUM('PLANILHA SERVIÇOS'!I59)</f>
        <v>2615.6385999999998</v>
      </c>
      <c r="H22" s="340">
        <f>SUM(F22:G22)</f>
        <v>4555.9278999999997</v>
      </c>
    </row>
    <row r="23" spans="2:13" s="11" customFormat="1" ht="14.45" customHeight="1" x14ac:dyDescent="0.2">
      <c r="B23" s="337" t="s">
        <v>185</v>
      </c>
      <c r="C23" s="339"/>
      <c r="D23" s="339"/>
      <c r="E23" s="339" t="s">
        <v>186</v>
      </c>
      <c r="F23" s="340">
        <f>SUM('PLANILHA SERVIÇOS'!H74)</f>
        <v>9562.8000000000011</v>
      </c>
      <c r="G23" s="341">
        <f>SUM('PLANILHA SERVIÇOS'!I74)</f>
        <v>8014.85</v>
      </c>
      <c r="H23" s="340">
        <f t="shared" ref="H23" si="0">SUM(F23:G23)</f>
        <v>17577.650000000001</v>
      </c>
    </row>
    <row r="24" spans="2:13" s="304" customFormat="1" ht="14.45" customHeight="1" x14ac:dyDescent="0.25">
      <c r="B24" s="326" t="s">
        <v>1073</v>
      </c>
      <c r="C24" s="303"/>
      <c r="D24" s="303"/>
      <c r="E24" s="303" t="s">
        <v>211</v>
      </c>
      <c r="F24" s="329">
        <f>SUM('PLANILHA SERVIÇOS'!H85)</f>
        <v>8622.64</v>
      </c>
      <c r="G24" s="317">
        <f>SUM('PLANILHA SERVIÇOS'!I85)</f>
        <v>213880.29</v>
      </c>
      <c r="H24" s="329">
        <f>SUM(F24:G24)</f>
        <v>222502.93</v>
      </c>
    </row>
    <row r="25" spans="2:13" s="304" customFormat="1" ht="14.45" customHeight="1" x14ac:dyDescent="0.25">
      <c r="B25" s="326" t="s">
        <v>1074</v>
      </c>
      <c r="C25" s="303"/>
      <c r="D25" s="303"/>
      <c r="E25" s="303" t="s">
        <v>218</v>
      </c>
      <c r="F25" s="330">
        <f>SUM(F26:F29)</f>
        <v>261010.19789999997</v>
      </c>
      <c r="G25" s="318">
        <f>SUM(G26:G29)+0.01</f>
        <v>113696.2996</v>
      </c>
      <c r="H25" s="330">
        <f>SUM(F25:G25)</f>
        <v>374706.49749999994</v>
      </c>
      <c r="J25" s="305"/>
    </row>
    <row r="26" spans="2:13" ht="14.45" customHeight="1" x14ac:dyDescent="0.2">
      <c r="B26" s="337" t="s">
        <v>1075</v>
      </c>
      <c r="C26" s="339"/>
      <c r="D26" s="339"/>
      <c r="E26" s="339" t="s">
        <v>219</v>
      </c>
      <c r="F26" s="342">
        <f>SUM('PLANILHA SERVIÇOS'!H119)</f>
        <v>58356.593799999995</v>
      </c>
      <c r="G26" s="343">
        <f>SUM('PLANILHA SERVIÇOS'!I119)</f>
        <v>11470.945399999997</v>
      </c>
      <c r="H26" s="342">
        <f>SUM(F26:G26)</f>
        <v>69827.539199999999</v>
      </c>
      <c r="J26" s="306"/>
      <c r="K26" s="306"/>
      <c r="L26" s="306"/>
      <c r="M26" s="306"/>
    </row>
    <row r="27" spans="2:13" ht="14.45" customHeight="1" x14ac:dyDescent="0.25">
      <c r="B27" s="337" t="s">
        <v>254</v>
      </c>
      <c r="C27" s="339"/>
      <c r="D27" s="339"/>
      <c r="E27" s="339" t="s">
        <v>255</v>
      </c>
      <c r="F27" s="342">
        <f>SUM('PLANILHA SERVIÇOS'!H169)</f>
        <v>84923.387100000007</v>
      </c>
      <c r="G27" s="343">
        <f>SUM('PLANILHA SERVIÇOS'!I169)</f>
        <v>36205.756500000003</v>
      </c>
      <c r="H27" s="342">
        <f>SUM(F27:G27)</f>
        <v>121129.14360000001</v>
      </c>
      <c r="J27" s="305"/>
      <c r="K27" s="306"/>
      <c r="L27" s="306"/>
      <c r="M27" s="306"/>
    </row>
    <row r="28" spans="2:13" ht="14.45" customHeight="1" x14ac:dyDescent="0.2">
      <c r="B28" s="337" t="s">
        <v>301</v>
      </c>
      <c r="C28" s="339"/>
      <c r="D28" s="339"/>
      <c r="E28" s="339" t="s">
        <v>300</v>
      </c>
      <c r="F28" s="342">
        <f>SUM('PLANILHA SERVIÇOS'!H182)</f>
        <v>22432.321099999997</v>
      </c>
      <c r="G28" s="343">
        <f>SUM('PLANILHA SERVIÇOS'!I182)</f>
        <v>9006.928899999999</v>
      </c>
      <c r="H28" s="342">
        <f t="shared" ref="H28:H29" si="1">SUM(F28:G28)</f>
        <v>31439.249999999996</v>
      </c>
      <c r="M28" s="306"/>
    </row>
    <row r="29" spans="2:13" ht="14.45" customHeight="1" x14ac:dyDescent="0.2">
      <c r="B29" s="337" t="s">
        <v>309</v>
      </c>
      <c r="C29" s="339"/>
      <c r="D29" s="339"/>
      <c r="E29" s="339" t="s">
        <v>310</v>
      </c>
      <c r="F29" s="342">
        <f>SUM('PLANILHA SERVIÇOS'!H210)</f>
        <v>95297.895899999989</v>
      </c>
      <c r="G29" s="343">
        <f>SUM('PLANILHA SERVIÇOS'!I210)</f>
        <v>57012.658800000005</v>
      </c>
      <c r="H29" s="342">
        <f t="shared" si="1"/>
        <v>152310.55469999998</v>
      </c>
    </row>
    <row r="30" spans="2:13" s="304" customFormat="1" ht="14.45" customHeight="1" x14ac:dyDescent="0.25">
      <c r="B30" s="326" t="s">
        <v>1076</v>
      </c>
      <c r="C30" s="303"/>
      <c r="D30" s="303"/>
      <c r="E30" s="303" t="s">
        <v>9</v>
      </c>
      <c r="F30" s="330">
        <f>SUM(F31:F43)-0.01</f>
        <v>603296.00109999988</v>
      </c>
      <c r="G30" s="330">
        <f>SUM(G31:G43)</f>
        <v>167712.63289999994</v>
      </c>
      <c r="H30" s="330">
        <f>SUM(F30:G30)</f>
        <v>771008.63399999985</v>
      </c>
    </row>
    <row r="31" spans="2:13" ht="14.45" customHeight="1" x14ac:dyDescent="0.2">
      <c r="B31" s="337" t="s">
        <v>1078</v>
      </c>
      <c r="C31" s="339"/>
      <c r="D31" s="339"/>
      <c r="E31" s="339" t="s">
        <v>6</v>
      </c>
      <c r="F31" s="342">
        <f>SUM('PLANILHA SERVIÇOS'!H241)</f>
        <v>58692.694599999995</v>
      </c>
      <c r="G31" s="342">
        <f>SUM('PLANILHA SERVIÇOS'!I241)</f>
        <v>10404.703800000001</v>
      </c>
      <c r="H31" s="342">
        <f>SUM(F31:G31)</f>
        <v>69097.398399999991</v>
      </c>
    </row>
    <row r="32" spans="2:13" ht="14.45" customHeight="1" x14ac:dyDescent="0.2">
      <c r="B32" s="337" t="s">
        <v>1079</v>
      </c>
      <c r="C32" s="339"/>
      <c r="D32" s="339"/>
      <c r="E32" s="339" t="s">
        <v>10</v>
      </c>
      <c r="F32" s="342">
        <f>SUM('PLANILHA SERVIÇOS'!H259)</f>
        <v>90000.905199999994</v>
      </c>
      <c r="G32" s="342">
        <f>SUM('PLANILHA SERVIÇOS'!I259)</f>
        <v>21496.9323</v>
      </c>
      <c r="H32" s="342">
        <f>SUM(F32:G32)</f>
        <v>111497.83749999999</v>
      </c>
    </row>
    <row r="33" spans="2:8" ht="14.45" customHeight="1" x14ac:dyDescent="0.2">
      <c r="B33" s="337" t="s">
        <v>1080</v>
      </c>
      <c r="C33" s="339"/>
      <c r="D33" s="339"/>
      <c r="E33" s="339" t="s">
        <v>7</v>
      </c>
      <c r="F33" s="340">
        <f>SUM('PLANILHA SERVIÇOS'!H269)</f>
        <v>38911.713600000003</v>
      </c>
      <c r="G33" s="340">
        <f>SUM('PLANILHA SERVIÇOS'!I269)</f>
        <v>6389.4208000000008</v>
      </c>
      <c r="H33" s="340">
        <f>SUM(F33:G33)</f>
        <v>45301.134400000003</v>
      </c>
    </row>
    <row r="34" spans="2:8" ht="14.45" customHeight="1" x14ac:dyDescent="0.2">
      <c r="B34" s="337" t="s">
        <v>1081</v>
      </c>
      <c r="C34" s="339"/>
      <c r="D34" s="339"/>
      <c r="E34" s="339" t="s">
        <v>11</v>
      </c>
      <c r="F34" s="340">
        <f>SUM('PLANILHA SERVIÇOS'!H313)</f>
        <v>72743.964400000012</v>
      </c>
      <c r="G34" s="340">
        <f>SUM('PLANILHA SERVIÇOS'!I313)</f>
        <v>67446.752399999983</v>
      </c>
      <c r="H34" s="340">
        <f>SUM(F34:G34)-0.01</f>
        <v>140190.70679999999</v>
      </c>
    </row>
    <row r="35" spans="2:8" ht="14.45" customHeight="1" x14ac:dyDescent="0.2">
      <c r="B35" s="337" t="s">
        <v>1082</v>
      </c>
      <c r="C35" s="339"/>
      <c r="D35" s="339"/>
      <c r="E35" s="339" t="s">
        <v>12</v>
      </c>
      <c r="F35" s="340">
        <f>SUM('PLANILHA SERVIÇOS'!H347)</f>
        <v>23963.9568</v>
      </c>
      <c r="G35" s="340">
        <f>SUM('PLANILHA SERVIÇOS'!I347)</f>
        <v>19064.6551</v>
      </c>
      <c r="H35" s="340">
        <f>SUM(F35:G35)+0.01</f>
        <v>43028.621900000006</v>
      </c>
    </row>
    <row r="36" spans="2:8" ht="14.45" customHeight="1" x14ac:dyDescent="0.2">
      <c r="B36" s="337" t="s">
        <v>1083</v>
      </c>
      <c r="C36" s="339"/>
      <c r="D36" s="339"/>
      <c r="E36" s="339" t="s">
        <v>8</v>
      </c>
      <c r="F36" s="340">
        <f>SUM('PLANILHA SERVIÇOS'!H401)</f>
        <v>104560.34</v>
      </c>
      <c r="G36" s="340">
        <f>SUM('PLANILHA SERVIÇOS'!I401)</f>
        <v>8611.08</v>
      </c>
      <c r="H36" s="340">
        <f t="shared" ref="H36:H43" si="2">SUM(F36:G36)</f>
        <v>113171.42</v>
      </c>
    </row>
    <row r="37" spans="2:8" ht="14.45" customHeight="1" x14ac:dyDescent="0.2">
      <c r="B37" s="337" t="s">
        <v>1084</v>
      </c>
      <c r="C37" s="339"/>
      <c r="D37" s="339"/>
      <c r="E37" s="339" t="s">
        <v>50</v>
      </c>
      <c r="F37" s="340">
        <f>SUM('PLANILHA SERVIÇOS'!H427)</f>
        <v>100172.5349</v>
      </c>
      <c r="G37" s="340">
        <f>SUM('PLANILHA SERVIÇOS'!I427)</f>
        <v>20489.590799999998</v>
      </c>
      <c r="H37" s="340">
        <f>SUM(F37:G37)-0.01</f>
        <v>120662.11570000001</v>
      </c>
    </row>
    <row r="38" spans="2:8" ht="14.45" customHeight="1" x14ac:dyDescent="0.2">
      <c r="B38" s="337" t="s">
        <v>1085</v>
      </c>
      <c r="C38" s="339"/>
      <c r="D38" s="339"/>
      <c r="E38" s="339" t="s">
        <v>52</v>
      </c>
      <c r="F38" s="340">
        <f>SUM('PLANILHA SERVIÇOS'!H446)</f>
        <v>2937.5219999999999</v>
      </c>
      <c r="G38" s="340">
        <f>SUM('PLANILHA SERVIÇOS'!I446)</f>
        <v>1153.7425000000001</v>
      </c>
      <c r="H38" s="340">
        <f t="shared" si="2"/>
        <v>4091.2645000000002</v>
      </c>
    </row>
    <row r="39" spans="2:8" ht="14.45" customHeight="1" x14ac:dyDescent="0.2">
      <c r="B39" s="337" t="s">
        <v>1086</v>
      </c>
      <c r="C39" s="339"/>
      <c r="D39" s="339"/>
      <c r="E39" s="339" t="s">
        <v>13</v>
      </c>
      <c r="F39" s="340">
        <f>SUM('PLANILHA SERVIÇOS'!H513)</f>
        <v>20836.579600000001</v>
      </c>
      <c r="G39" s="340">
        <f>SUM('PLANILHA SERVIÇOS'!I513)</f>
        <v>2007.7252000000001</v>
      </c>
      <c r="H39" s="340">
        <f>SUM(F39:G39)+0.01</f>
        <v>22844.3148</v>
      </c>
    </row>
    <row r="40" spans="2:8" ht="28.9" customHeight="1" x14ac:dyDescent="0.2">
      <c r="B40" s="337" t="s">
        <v>1087</v>
      </c>
      <c r="C40" s="339"/>
      <c r="D40" s="339"/>
      <c r="E40" s="339" t="s">
        <v>59</v>
      </c>
      <c r="F40" s="340">
        <f>SUM('PLANILHA SERVIÇOS'!H532)</f>
        <v>1176.3800000000001</v>
      </c>
      <c r="G40" s="340">
        <f>SUM('PLANILHA SERVIÇOS'!I532)</f>
        <v>204.86</v>
      </c>
      <c r="H40" s="340">
        <f t="shared" si="2"/>
        <v>1381.2400000000002</v>
      </c>
    </row>
    <row r="41" spans="2:8" ht="14.45" customHeight="1" x14ac:dyDescent="0.2">
      <c r="B41" s="337" t="s">
        <v>1088</v>
      </c>
      <c r="C41" s="339"/>
      <c r="D41" s="339"/>
      <c r="E41" s="339" t="s">
        <v>84</v>
      </c>
      <c r="F41" s="340">
        <f>SUM('PLANILHA SERVIÇOS'!H545)</f>
        <v>53124.5</v>
      </c>
      <c r="G41" s="340">
        <f>SUM('PLANILHA SERVIÇOS'!I545)</f>
        <v>1097.52</v>
      </c>
      <c r="H41" s="340">
        <f t="shared" si="2"/>
        <v>54222.02</v>
      </c>
    </row>
    <row r="42" spans="2:8" ht="14.45" customHeight="1" x14ac:dyDescent="0.2">
      <c r="B42" s="337" t="s">
        <v>1089</v>
      </c>
      <c r="C42" s="339"/>
      <c r="D42" s="339"/>
      <c r="E42" s="339" t="s">
        <v>57</v>
      </c>
      <c r="F42" s="340">
        <f>SUM('PLANILHA SERVIÇOS'!H573)</f>
        <v>2578.75</v>
      </c>
      <c r="G42" s="340">
        <f>SUM('PLANILHA SERVIÇOS'!I573)</f>
        <v>201.45999999999998</v>
      </c>
      <c r="H42" s="340">
        <f t="shared" si="2"/>
        <v>2780.21</v>
      </c>
    </row>
    <row r="43" spans="2:8" ht="14.45" customHeight="1" x14ac:dyDescent="0.2">
      <c r="B43" s="337" t="s">
        <v>1090</v>
      </c>
      <c r="C43" s="339"/>
      <c r="D43" s="339"/>
      <c r="E43" s="339" t="s">
        <v>28</v>
      </c>
      <c r="F43" s="340">
        <f>SUM('PLANILHA SERVIÇOS'!H596)</f>
        <v>33596.17</v>
      </c>
      <c r="G43" s="340">
        <f>SUM('PLANILHA SERVIÇOS'!I596)</f>
        <v>9144.1899999999987</v>
      </c>
      <c r="H43" s="340">
        <f t="shared" si="2"/>
        <v>42740.36</v>
      </c>
    </row>
    <row r="44" spans="2:8" s="304" customFormat="1" ht="14.45" customHeight="1" x14ac:dyDescent="0.25">
      <c r="B44" s="326" t="s">
        <v>1093</v>
      </c>
      <c r="C44" s="303"/>
      <c r="D44" s="303"/>
      <c r="E44" s="303" t="s">
        <v>29</v>
      </c>
      <c r="F44" s="330">
        <f>SUM('PLANILHA SERVIÇOS'!H619)</f>
        <v>3472.1</v>
      </c>
      <c r="G44" s="330">
        <f>SUM('PLANILHA SERVIÇOS'!I619)</f>
        <v>1310.2799999999997</v>
      </c>
      <c r="H44" s="330">
        <f>SUM(F44:G44)</f>
        <v>4782.3799999999992</v>
      </c>
    </row>
    <row r="45" spans="2:8" s="304" customFormat="1" ht="14.45" customHeight="1" x14ac:dyDescent="0.25">
      <c r="B45" s="326" t="s">
        <v>1094</v>
      </c>
      <c r="C45" s="303"/>
      <c r="D45" s="303"/>
      <c r="E45" s="303" t="s">
        <v>62</v>
      </c>
      <c r="F45" s="330">
        <f>SUM(F46:F49)</f>
        <v>174402.28629999998</v>
      </c>
      <c r="G45" s="330">
        <f>SUM(G46:G49)</f>
        <v>55025.546999999991</v>
      </c>
      <c r="H45" s="330">
        <f>SUM(F45:G45)+0.01</f>
        <v>229427.84329999998</v>
      </c>
    </row>
    <row r="46" spans="2:8" ht="14.45" customHeight="1" x14ac:dyDescent="0.2">
      <c r="B46" s="337" t="s">
        <v>1095</v>
      </c>
      <c r="C46" s="339"/>
      <c r="D46" s="339"/>
      <c r="E46" s="339" t="s">
        <v>6</v>
      </c>
      <c r="F46" s="342">
        <f>SUM('PLANILHA SERVIÇOS'!H706)</f>
        <v>59715.085699999996</v>
      </c>
      <c r="G46" s="342">
        <f>SUM('PLANILHA SERVIÇOS'!I706)</f>
        <v>25104.235799999995</v>
      </c>
      <c r="H46" s="342">
        <f>SUM(F46:G46)+0.01</f>
        <v>84819.331499999986</v>
      </c>
    </row>
    <row r="47" spans="2:8" ht="14.45" customHeight="1" x14ac:dyDescent="0.2">
      <c r="B47" s="337" t="s">
        <v>1096</v>
      </c>
      <c r="C47" s="339"/>
      <c r="D47" s="339"/>
      <c r="E47" s="339" t="s">
        <v>68</v>
      </c>
      <c r="F47" s="342">
        <f>SUM('PLANILHA SERVIÇOS'!H754)</f>
        <v>74173.355899999995</v>
      </c>
      <c r="G47" s="342">
        <f>SUM('PLANILHA SERVIÇOS'!I754)</f>
        <v>21231.701399999998</v>
      </c>
      <c r="H47" s="342">
        <f t="shared" ref="H47:H48" si="3">SUM(F47:G47)</f>
        <v>95405.057299999986</v>
      </c>
    </row>
    <row r="48" spans="2:8" ht="14.45" customHeight="1" x14ac:dyDescent="0.2">
      <c r="B48" s="337" t="s">
        <v>1097</v>
      </c>
      <c r="C48" s="339"/>
      <c r="D48" s="339"/>
      <c r="E48" s="339" t="s">
        <v>74</v>
      </c>
      <c r="F48" s="342">
        <f>SUM('PLANILHA SERVIÇOS'!H797)</f>
        <v>39793.590700000001</v>
      </c>
      <c r="G48" s="342">
        <f>SUM('PLANILHA SERVIÇOS'!I797)</f>
        <v>8560.4727999999996</v>
      </c>
      <c r="H48" s="342">
        <f t="shared" si="3"/>
        <v>48354.063500000004</v>
      </c>
    </row>
    <row r="49" spans="2:10" ht="14.45" customHeight="1" x14ac:dyDescent="0.2">
      <c r="B49" s="337" t="s">
        <v>1098</v>
      </c>
      <c r="C49" s="339"/>
      <c r="D49" s="339"/>
      <c r="E49" s="339" t="s">
        <v>75</v>
      </c>
      <c r="F49" s="342">
        <f>SUM('PLANILHA SERVIÇOS'!H812)</f>
        <v>720.25400000000002</v>
      </c>
      <c r="G49" s="342">
        <f>SUM('PLANILHA SERVIÇOS'!I812)</f>
        <v>129.137</v>
      </c>
      <c r="H49" s="342">
        <f>SUM(F49:G49)</f>
        <v>849.39100000000008</v>
      </c>
    </row>
    <row r="50" spans="2:10" s="304" customFormat="1" ht="14.45" customHeight="1" x14ac:dyDescent="0.25">
      <c r="B50" s="326" t="s">
        <v>1099</v>
      </c>
      <c r="C50" s="303"/>
      <c r="D50" s="303"/>
      <c r="E50" s="303" t="s">
        <v>679</v>
      </c>
      <c r="F50" s="330">
        <f>SUM(F51:F52)</f>
        <v>27040.99</v>
      </c>
      <c r="G50" s="318">
        <f>SUM(G51:G52)</f>
        <v>19750.13</v>
      </c>
      <c r="H50" s="330">
        <f>SUM(F50:G50)</f>
        <v>46791.12</v>
      </c>
    </row>
    <row r="51" spans="2:10" ht="14.45" customHeight="1" x14ac:dyDescent="0.2">
      <c r="B51" s="337" t="s">
        <v>681</v>
      </c>
      <c r="C51" s="339"/>
      <c r="D51" s="339"/>
      <c r="E51" s="339" t="s">
        <v>680</v>
      </c>
      <c r="F51" s="342">
        <f>SUM('PLANILHA SERVIÇOS'!H852)</f>
        <v>14055.59</v>
      </c>
      <c r="G51" s="342">
        <f>SUM('PLANILHA SERVIÇOS'!I852)</f>
        <v>7428.81</v>
      </c>
      <c r="H51" s="342">
        <f>SUM(F51:G51)</f>
        <v>21484.400000000001</v>
      </c>
    </row>
    <row r="52" spans="2:10" ht="14.45" customHeight="1" x14ac:dyDescent="0.2">
      <c r="B52" s="337" t="s">
        <v>707</v>
      </c>
      <c r="C52" s="339"/>
      <c r="D52" s="339"/>
      <c r="E52" s="339" t="s">
        <v>708</v>
      </c>
      <c r="F52" s="342">
        <f>SUM('PLANILHA SERVIÇOS'!H879)</f>
        <v>12985.400000000001</v>
      </c>
      <c r="G52" s="342">
        <f>SUM('PLANILHA SERVIÇOS'!I879)</f>
        <v>12321.32</v>
      </c>
      <c r="H52" s="342">
        <f t="shared" ref="H52" si="4">SUM(F52:G52)</f>
        <v>25306.720000000001</v>
      </c>
    </row>
    <row r="53" spans="2:10" s="304" customFormat="1" ht="28.9" customHeight="1" x14ac:dyDescent="0.25">
      <c r="B53" s="326" t="s">
        <v>1100</v>
      </c>
      <c r="C53" s="303"/>
      <c r="D53" s="303"/>
      <c r="E53" s="336" t="s">
        <v>745</v>
      </c>
      <c r="F53" s="330">
        <f>SUM(F54:F59)</f>
        <v>135162.07</v>
      </c>
      <c r="G53" s="330">
        <f>SUM(G54:G59)</f>
        <v>44226.3</v>
      </c>
      <c r="H53" s="330">
        <f>SUM(F53:G53)</f>
        <v>179388.37</v>
      </c>
      <c r="J53" s="305"/>
    </row>
    <row r="54" spans="2:10" ht="14.45" customHeight="1" x14ac:dyDescent="0.2">
      <c r="B54" s="337" t="s">
        <v>826</v>
      </c>
      <c r="C54" s="339"/>
      <c r="D54" s="339"/>
      <c r="E54" s="339" t="s">
        <v>827</v>
      </c>
      <c r="F54" s="342">
        <f>SUM('PLANILHA SERVIÇOS'!H913)</f>
        <v>8317.16</v>
      </c>
      <c r="G54" s="342">
        <f>SUM('PLANILHA SERVIÇOS'!I913)</f>
        <v>1943.2700000000002</v>
      </c>
      <c r="H54" s="342">
        <f>SUM(F54:G54)</f>
        <v>10260.43</v>
      </c>
    </row>
    <row r="55" spans="2:10" ht="28.9" customHeight="1" x14ac:dyDescent="0.2">
      <c r="B55" s="337" t="s">
        <v>841</v>
      </c>
      <c r="C55" s="339"/>
      <c r="D55" s="339"/>
      <c r="E55" s="339" t="s">
        <v>842</v>
      </c>
      <c r="F55" s="342">
        <f>SUM('PLANILHA SERVIÇOS'!H936)</f>
        <v>16490.439999999999</v>
      </c>
      <c r="G55" s="342">
        <f>SUM('PLANILHA SERVIÇOS'!I936)</f>
        <v>2373.41</v>
      </c>
      <c r="H55" s="342">
        <f>SUM(F55:G55)</f>
        <v>18863.849999999999</v>
      </c>
    </row>
    <row r="56" spans="2:10" ht="28.9" customHeight="1" x14ac:dyDescent="0.2">
      <c r="B56" s="337" t="s">
        <v>878</v>
      </c>
      <c r="C56" s="339"/>
      <c r="D56" s="339"/>
      <c r="E56" s="339" t="s">
        <v>874</v>
      </c>
      <c r="F56" s="342">
        <f>SUM('PLANILHA SERVIÇOS'!H963)</f>
        <v>5792.2200000000012</v>
      </c>
      <c r="G56" s="342">
        <f>SUM('PLANILHA SERVIÇOS'!I963)</f>
        <v>961.54</v>
      </c>
      <c r="H56" s="342">
        <f>SUM(F56:G56)</f>
        <v>6753.7600000000011</v>
      </c>
    </row>
    <row r="57" spans="2:10" ht="14.45" customHeight="1" x14ac:dyDescent="0.2">
      <c r="B57" s="337" t="s">
        <v>900</v>
      </c>
      <c r="C57" s="339"/>
      <c r="D57" s="339"/>
      <c r="E57" s="339" t="s">
        <v>901</v>
      </c>
      <c r="F57" s="342">
        <f>SUM('PLANILHA SERVIÇOS'!H1020)</f>
        <v>64083.690000000017</v>
      </c>
      <c r="G57" s="342">
        <f>SUM('PLANILHA SERVIÇOS'!I1020)</f>
        <v>21527.539999999997</v>
      </c>
      <c r="H57" s="342">
        <f t="shared" ref="H57:H59" si="5">SUM(F57:G57)</f>
        <v>85611.23000000001</v>
      </c>
    </row>
    <row r="58" spans="2:10" ht="49.15" customHeight="1" x14ac:dyDescent="0.2">
      <c r="B58" s="338" t="s">
        <v>951</v>
      </c>
      <c r="C58" s="339"/>
      <c r="D58" s="339"/>
      <c r="E58" s="339" t="s">
        <v>952</v>
      </c>
      <c r="F58" s="342">
        <f>SUM('PLANILHA SERVIÇOS'!H1055)</f>
        <v>12441.590000000002</v>
      </c>
      <c r="G58" s="342">
        <f>SUM('PLANILHA SERVIÇOS'!I1055)</f>
        <v>11402.32</v>
      </c>
      <c r="H58" s="342">
        <f t="shared" si="5"/>
        <v>23843.910000000003</v>
      </c>
    </row>
    <row r="59" spans="2:10" ht="28.9" customHeight="1" x14ac:dyDescent="0.2">
      <c r="B59" s="337" t="s">
        <v>976</v>
      </c>
      <c r="C59" s="339"/>
      <c r="D59" s="339"/>
      <c r="E59" s="339" t="s">
        <v>993</v>
      </c>
      <c r="F59" s="342">
        <f>SUM('PLANILHA SERVIÇOS'!H1106)</f>
        <v>28036.97</v>
      </c>
      <c r="G59" s="342">
        <f>SUM('PLANILHA SERVIÇOS'!I1106)</f>
        <v>6018.22</v>
      </c>
      <c r="H59" s="342">
        <f t="shared" si="5"/>
        <v>34055.19</v>
      </c>
    </row>
    <row r="60" spans="2:10" s="304" customFormat="1" ht="14.45" customHeight="1" x14ac:dyDescent="0.25">
      <c r="B60" s="326" t="s">
        <v>1119</v>
      </c>
      <c r="C60" s="303"/>
      <c r="D60" s="303"/>
      <c r="E60" s="303" t="s">
        <v>747</v>
      </c>
      <c r="F60" s="330">
        <f>SUM('PLANILHA SERVIÇOS'!H1123)</f>
        <v>64593.01999999999</v>
      </c>
      <c r="G60" s="330">
        <f>SUM('PLANILHA SERVIÇOS'!I1123)</f>
        <v>7977.96</v>
      </c>
      <c r="H60" s="330">
        <f>SUM(F60:G60)</f>
        <v>72570.98</v>
      </c>
    </row>
    <row r="61" spans="2:10" s="304" customFormat="1" ht="14.45" customHeight="1" x14ac:dyDescent="0.25">
      <c r="B61" s="327">
        <v>10</v>
      </c>
      <c r="C61" s="319"/>
      <c r="D61" s="319"/>
      <c r="E61" s="319" t="s">
        <v>766</v>
      </c>
      <c r="F61" s="331">
        <f>SUM('PLANILHA SERVIÇOS'!H1136)</f>
        <v>2888.3</v>
      </c>
      <c r="G61" s="331">
        <f>SUM('PLANILHA SERVIÇOS'!I1136)</f>
        <v>19221.305200000003</v>
      </c>
      <c r="H61" s="331">
        <f>SUM(F61:G61)</f>
        <v>22109.605200000002</v>
      </c>
    </row>
    <row r="62" spans="2:10" ht="14.45" customHeight="1" x14ac:dyDescent="0.2">
      <c r="B62" s="320"/>
      <c r="C62" s="321"/>
      <c r="D62" s="321"/>
      <c r="E62" s="322" t="s">
        <v>1069</v>
      </c>
      <c r="F62" s="335">
        <f>SUM(F20+F24+F25+F30+F44+F45+F50+F53+F60+F61)</f>
        <v>1352249.5658</v>
      </c>
      <c r="G62" s="335">
        <f>SUM(G20+G24+G25+G30+G44+G45+G50+G53+G60+G61)</f>
        <v>677918.64890000015</v>
      </c>
      <c r="H62" s="323">
        <f>SUM(F62:G62)+0.01</f>
        <v>2030168.2247000001</v>
      </c>
      <c r="J62" s="306"/>
    </row>
    <row r="63" spans="2:10" x14ac:dyDescent="0.2">
      <c r="E63"/>
    </row>
    <row r="64" spans="2:10" ht="15.75" x14ac:dyDescent="0.25">
      <c r="E64" s="20"/>
      <c r="H64" s="305"/>
    </row>
    <row r="65" spans="5:8" ht="15" x14ac:dyDescent="0.2">
      <c r="E65" s="464" t="s">
        <v>133</v>
      </c>
      <c r="F65" s="464"/>
      <c r="G65" s="464"/>
    </row>
    <row r="66" spans="5:8" ht="15.75" x14ac:dyDescent="0.25">
      <c r="E66" s="20"/>
      <c r="F66" s="344"/>
      <c r="G66" s="344"/>
      <c r="H66" s="309"/>
    </row>
    <row r="67" spans="5:8" ht="15" x14ac:dyDescent="0.2">
      <c r="E67" s="20"/>
      <c r="F67" s="344"/>
      <c r="G67" s="344"/>
    </row>
    <row r="68" spans="5:8" ht="15" x14ac:dyDescent="0.2">
      <c r="E68" s="460" t="s">
        <v>1070</v>
      </c>
      <c r="F68" s="460"/>
      <c r="G68" s="460"/>
    </row>
    <row r="69" spans="5:8" ht="15" x14ac:dyDescent="0.2">
      <c r="E69" s="460" t="s">
        <v>134</v>
      </c>
      <c r="F69" s="460"/>
      <c r="G69" s="460"/>
    </row>
    <row r="70" spans="5:8" ht="15" x14ac:dyDescent="0.2">
      <c r="E70" s="460" t="s">
        <v>135</v>
      </c>
      <c r="F70" s="460"/>
      <c r="G70" s="460"/>
    </row>
  </sheetData>
  <mergeCells count="13">
    <mergeCell ref="E69:G69"/>
    <mergeCell ref="E70:G70"/>
    <mergeCell ref="B17:H17"/>
    <mergeCell ref="C12:H12"/>
    <mergeCell ref="C13:H13"/>
    <mergeCell ref="C14:H14"/>
    <mergeCell ref="E65:G65"/>
    <mergeCell ref="E68:G68"/>
    <mergeCell ref="G3:I3"/>
    <mergeCell ref="G4:I4"/>
    <mergeCell ref="G5:I5"/>
    <mergeCell ref="C9:H9"/>
    <mergeCell ref="C11:H11"/>
  </mergeCells>
  <pageMargins left="0.31496062992125984" right="0" top="0.19685039370078741" bottom="0" header="0.11811023622047245" footer="0.11811023622047245"/>
  <pageSetup paperSize="9" scale="7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MS57"/>
  <sheetViews>
    <sheetView zoomScaleNormal="100" workbookViewId="0">
      <selection activeCell="R48" sqref="R48"/>
    </sheetView>
  </sheetViews>
  <sheetFormatPr defaultRowHeight="16.899999999999999" customHeight="1" x14ac:dyDescent="0.2"/>
  <cols>
    <col min="1" max="1" width="2.85546875" customWidth="1"/>
    <col min="2" max="2" width="10.7109375" style="395" customWidth="1"/>
    <col min="3" max="3" width="46.7109375" style="354" customWidth="1"/>
    <col min="4" max="4" width="8.85546875" style="354"/>
    <col min="5" max="17" width="15.7109375" style="354" customWidth="1"/>
    <col min="18" max="18" width="15.7109375" style="396" customWidth="1"/>
    <col min="19" max="19" width="8.85546875" style="350"/>
    <col min="20" max="20" width="17.7109375" style="350" customWidth="1"/>
    <col min="21" max="21" width="8.85546875" style="350"/>
    <col min="22" max="22" width="17.7109375" style="350" customWidth="1"/>
    <col min="23" max="23" width="8.85546875" style="350"/>
    <col min="24" max="24" width="14.7109375" style="350" customWidth="1"/>
    <col min="25" max="1031" width="8.85546875" style="350"/>
  </cols>
  <sheetData>
    <row r="1" spans="2:1030" ht="15.6" customHeight="1" x14ac:dyDescent="0.2">
      <c r="B1" s="345"/>
      <c r="C1" s="346"/>
      <c r="D1" s="346"/>
      <c r="E1" s="347"/>
      <c r="F1" s="347"/>
      <c r="G1" s="347"/>
      <c r="H1" s="347"/>
      <c r="I1" s="347"/>
      <c r="J1" s="347"/>
      <c r="K1" s="347"/>
      <c r="L1" s="347"/>
      <c r="M1" s="347"/>
      <c r="N1" s="345"/>
      <c r="O1" s="345"/>
      <c r="P1" s="345"/>
      <c r="Q1" s="345"/>
      <c r="R1" s="348"/>
      <c r="S1" s="349"/>
      <c r="T1" s="349"/>
      <c r="U1" s="349"/>
      <c r="V1" s="349"/>
      <c r="W1" s="349"/>
      <c r="X1" s="349"/>
      <c r="Y1" s="349"/>
      <c r="Z1" s="349"/>
      <c r="AA1" s="349"/>
      <c r="AB1" s="349"/>
      <c r="AC1" s="349"/>
      <c r="AD1" s="349"/>
      <c r="AE1" s="349"/>
      <c r="AF1" s="349"/>
      <c r="AG1" s="349"/>
      <c r="AH1" s="349"/>
      <c r="AI1" s="349"/>
      <c r="AJ1" s="349"/>
      <c r="AK1" s="349"/>
      <c r="AL1" s="349"/>
      <c r="AM1" s="349"/>
      <c r="AN1" s="349"/>
      <c r="AO1" s="349"/>
      <c r="AP1" s="349"/>
      <c r="AQ1" s="349"/>
      <c r="AR1" s="349"/>
      <c r="AS1" s="349"/>
      <c r="AT1" s="349"/>
      <c r="AU1" s="349"/>
      <c r="AV1" s="349"/>
      <c r="AW1" s="349"/>
      <c r="AX1" s="349"/>
      <c r="AY1" s="349"/>
      <c r="AZ1" s="349"/>
      <c r="BA1" s="349"/>
      <c r="BB1" s="349"/>
      <c r="BC1" s="349"/>
      <c r="BD1" s="349"/>
      <c r="BE1" s="349"/>
      <c r="BF1" s="349"/>
      <c r="BG1" s="349"/>
      <c r="BH1" s="349"/>
      <c r="BI1" s="349"/>
      <c r="BJ1" s="349"/>
      <c r="BK1" s="349"/>
      <c r="BL1" s="349"/>
      <c r="BM1" s="349"/>
      <c r="BN1" s="349"/>
      <c r="BO1" s="349"/>
      <c r="BP1" s="349"/>
      <c r="BQ1" s="349"/>
      <c r="BR1" s="349"/>
      <c r="BS1" s="349"/>
      <c r="BT1" s="349"/>
      <c r="BU1" s="349"/>
      <c r="BV1" s="349"/>
      <c r="BW1" s="349"/>
      <c r="BX1" s="349"/>
      <c r="BY1" s="349"/>
      <c r="BZ1" s="349"/>
      <c r="CA1" s="349"/>
      <c r="CB1" s="349"/>
      <c r="CC1" s="349"/>
      <c r="CD1" s="349"/>
      <c r="CE1" s="349"/>
      <c r="CF1" s="349"/>
      <c r="CG1" s="349"/>
      <c r="CH1" s="349"/>
      <c r="CI1" s="349"/>
      <c r="CJ1" s="349"/>
      <c r="CK1" s="349"/>
      <c r="CL1" s="349"/>
      <c r="CM1" s="349"/>
      <c r="CN1" s="349"/>
      <c r="CO1" s="349"/>
      <c r="CP1" s="349"/>
      <c r="CQ1" s="349"/>
      <c r="CR1" s="349"/>
      <c r="CS1" s="349"/>
      <c r="CT1" s="349"/>
      <c r="CU1" s="349"/>
      <c r="CV1" s="349"/>
      <c r="CW1" s="349"/>
      <c r="CX1" s="349"/>
      <c r="CY1" s="349"/>
      <c r="CZ1" s="349"/>
      <c r="DA1" s="349"/>
      <c r="DB1" s="349"/>
      <c r="DC1" s="349"/>
      <c r="DD1" s="349"/>
      <c r="DE1" s="349"/>
      <c r="DF1" s="349"/>
      <c r="DG1" s="349"/>
      <c r="DH1" s="349"/>
      <c r="DI1" s="349"/>
      <c r="DJ1" s="349"/>
      <c r="DK1" s="349"/>
      <c r="DL1" s="349"/>
      <c r="DM1" s="349"/>
      <c r="DN1" s="349"/>
      <c r="DO1" s="349"/>
      <c r="DP1" s="349"/>
      <c r="DQ1" s="349"/>
      <c r="DR1" s="349"/>
      <c r="DS1" s="349"/>
      <c r="DT1" s="349"/>
      <c r="DU1" s="349"/>
      <c r="DV1" s="349"/>
      <c r="DW1" s="349"/>
      <c r="DX1" s="349"/>
      <c r="DY1" s="349"/>
      <c r="DZ1" s="349"/>
      <c r="EA1" s="349"/>
      <c r="EB1" s="349"/>
      <c r="EC1" s="349"/>
      <c r="ED1" s="349"/>
      <c r="EE1" s="349"/>
      <c r="EF1" s="349"/>
      <c r="EG1" s="349"/>
      <c r="EH1" s="349"/>
      <c r="EI1" s="349"/>
      <c r="EJ1" s="349"/>
      <c r="EK1" s="349"/>
      <c r="EL1" s="349"/>
      <c r="EM1" s="349"/>
      <c r="EN1" s="349"/>
      <c r="EO1" s="349"/>
      <c r="EP1" s="349"/>
      <c r="EQ1" s="349"/>
      <c r="ER1" s="349"/>
      <c r="ES1" s="349"/>
      <c r="ET1" s="349"/>
      <c r="EU1" s="349"/>
      <c r="EV1" s="349"/>
      <c r="EW1" s="349"/>
      <c r="EX1" s="349"/>
      <c r="EY1" s="349"/>
      <c r="EZ1" s="349"/>
      <c r="FA1" s="349"/>
      <c r="FB1" s="349"/>
      <c r="FC1" s="349"/>
      <c r="FD1" s="349"/>
      <c r="FE1" s="349"/>
      <c r="FF1" s="349"/>
      <c r="FG1" s="349"/>
      <c r="FH1" s="349"/>
      <c r="FI1" s="349"/>
      <c r="FJ1" s="349"/>
      <c r="FK1" s="349"/>
      <c r="FL1" s="349"/>
      <c r="FM1" s="349"/>
      <c r="FN1" s="349"/>
      <c r="FO1" s="349"/>
      <c r="FP1" s="349"/>
      <c r="FQ1" s="349"/>
      <c r="FR1" s="349"/>
      <c r="FS1" s="349"/>
      <c r="FT1" s="349"/>
      <c r="FU1" s="349"/>
      <c r="FV1" s="349"/>
      <c r="FW1" s="349"/>
      <c r="FX1" s="349"/>
      <c r="FY1" s="349"/>
      <c r="FZ1" s="349"/>
      <c r="GA1" s="349"/>
      <c r="GB1" s="349"/>
      <c r="GC1" s="349"/>
      <c r="GD1" s="349"/>
      <c r="GE1" s="349"/>
      <c r="GF1" s="349"/>
      <c r="GG1" s="349"/>
      <c r="GH1" s="349"/>
      <c r="GI1" s="349"/>
      <c r="GJ1" s="349"/>
      <c r="GK1" s="349"/>
      <c r="GL1" s="349"/>
      <c r="GM1" s="349"/>
      <c r="GN1" s="349"/>
      <c r="GO1" s="349"/>
      <c r="GP1" s="349"/>
      <c r="GQ1" s="349"/>
      <c r="GR1" s="349"/>
      <c r="GS1" s="349"/>
      <c r="GT1" s="349"/>
      <c r="GU1" s="349"/>
      <c r="GV1" s="349"/>
      <c r="GW1" s="349"/>
      <c r="GX1" s="349"/>
      <c r="GY1" s="349"/>
      <c r="GZ1" s="349"/>
      <c r="HA1" s="349"/>
      <c r="HB1" s="349"/>
      <c r="HC1" s="349"/>
      <c r="HD1" s="349"/>
      <c r="HE1" s="349"/>
      <c r="HF1" s="349"/>
      <c r="HG1" s="349"/>
      <c r="HH1" s="349"/>
      <c r="HI1" s="349"/>
      <c r="HJ1" s="349"/>
      <c r="HK1" s="349"/>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c r="AMK1"/>
      <c r="AML1"/>
      <c r="AMM1"/>
      <c r="AMN1"/>
      <c r="AMO1"/>
      <c r="AMP1"/>
    </row>
    <row r="2" spans="2:1030" ht="15.6" customHeight="1" x14ac:dyDescent="0.3">
      <c r="B2" s="351"/>
      <c r="C2" s="352" t="s">
        <v>1101</v>
      </c>
      <c r="D2" s="353"/>
      <c r="E2" s="353"/>
      <c r="F2" s="351"/>
      <c r="I2" s="351"/>
      <c r="J2" s="351"/>
      <c r="K2" s="351"/>
      <c r="L2" s="351"/>
      <c r="M2" s="351"/>
      <c r="N2" s="351"/>
      <c r="O2" s="351"/>
      <c r="P2" s="351"/>
      <c r="Q2" s="351"/>
      <c r="R2" s="351"/>
      <c r="S2" s="349"/>
      <c r="T2" s="349"/>
      <c r="U2" s="349"/>
      <c r="V2" s="349"/>
      <c r="W2" s="349"/>
      <c r="X2" s="349"/>
      <c r="Y2" s="349"/>
      <c r="Z2" s="349"/>
      <c r="AA2" s="349"/>
      <c r="AB2" s="349"/>
      <c r="AC2" s="349"/>
      <c r="AD2" s="349"/>
      <c r="AE2" s="349"/>
      <c r="AF2" s="349"/>
      <c r="AG2" s="349"/>
      <c r="AH2" s="349"/>
      <c r="AI2" s="349"/>
      <c r="AJ2" s="349"/>
      <c r="AK2" s="349"/>
      <c r="AL2" s="349"/>
      <c r="AM2" s="349"/>
      <c r="AN2" s="349"/>
      <c r="AO2" s="349"/>
      <c r="AP2" s="349"/>
      <c r="AQ2" s="349"/>
      <c r="AR2" s="349"/>
      <c r="AS2" s="349"/>
      <c r="AT2" s="349"/>
      <c r="AU2" s="349"/>
      <c r="AV2" s="349"/>
      <c r="AW2" s="349"/>
      <c r="AX2" s="349"/>
      <c r="AY2" s="349"/>
      <c r="AZ2" s="349"/>
      <c r="BA2" s="349"/>
      <c r="BB2" s="349"/>
      <c r="BC2" s="349"/>
      <c r="BD2" s="349"/>
      <c r="BE2" s="349"/>
      <c r="BF2" s="349"/>
      <c r="BG2" s="349"/>
      <c r="BH2" s="349"/>
      <c r="BI2" s="349"/>
      <c r="BJ2" s="349"/>
      <c r="BK2" s="349"/>
      <c r="BL2" s="349"/>
      <c r="BM2" s="349"/>
      <c r="BN2" s="349"/>
      <c r="BO2" s="349"/>
      <c r="BP2" s="349"/>
      <c r="BQ2" s="349"/>
      <c r="BR2" s="349"/>
      <c r="BS2" s="349"/>
      <c r="BT2" s="349"/>
      <c r="BU2" s="349"/>
      <c r="BV2" s="349"/>
      <c r="BW2" s="349"/>
      <c r="BX2" s="349"/>
      <c r="BY2" s="349"/>
      <c r="BZ2" s="349"/>
      <c r="CA2" s="349"/>
      <c r="CB2" s="349"/>
      <c r="CC2" s="349"/>
      <c r="CD2" s="349"/>
      <c r="CE2" s="349"/>
      <c r="CF2" s="349"/>
      <c r="CG2" s="349"/>
      <c r="CH2" s="349"/>
      <c r="CI2" s="349"/>
      <c r="CJ2" s="349"/>
      <c r="CK2" s="349"/>
      <c r="CL2" s="349"/>
      <c r="CM2" s="349"/>
      <c r="CN2" s="349"/>
      <c r="CO2" s="349"/>
      <c r="CP2" s="349"/>
      <c r="CQ2" s="349"/>
      <c r="CR2" s="349"/>
      <c r="CS2" s="349"/>
      <c r="CT2" s="349"/>
      <c r="CU2" s="349"/>
      <c r="CV2" s="349"/>
      <c r="CW2" s="349"/>
      <c r="CX2" s="349"/>
      <c r="CY2" s="349"/>
      <c r="CZ2" s="349"/>
      <c r="DA2" s="349"/>
      <c r="DB2" s="349"/>
      <c r="DC2" s="349"/>
      <c r="DD2" s="349"/>
      <c r="DE2" s="349"/>
      <c r="DF2" s="349"/>
      <c r="DG2" s="349"/>
      <c r="DH2" s="349"/>
      <c r="DI2" s="349"/>
      <c r="DJ2" s="349"/>
      <c r="DK2" s="349"/>
      <c r="DL2" s="349"/>
      <c r="DM2" s="349"/>
      <c r="DN2" s="349"/>
      <c r="DO2" s="349"/>
      <c r="DP2" s="349"/>
      <c r="DQ2" s="349"/>
      <c r="DR2" s="349"/>
      <c r="DS2" s="349"/>
      <c r="DT2" s="349"/>
      <c r="DU2" s="349"/>
      <c r="DV2" s="349"/>
      <c r="DW2" s="349"/>
      <c r="DX2" s="349"/>
      <c r="DY2" s="349"/>
      <c r="DZ2" s="349"/>
      <c r="EA2" s="349"/>
      <c r="EB2" s="349"/>
      <c r="EC2" s="349"/>
      <c r="ED2" s="349"/>
      <c r="EE2" s="349"/>
      <c r="EF2" s="349"/>
      <c r="EG2" s="349"/>
      <c r="EH2" s="349"/>
      <c r="EI2" s="349"/>
      <c r="EJ2" s="349"/>
      <c r="EK2" s="349"/>
      <c r="EL2" s="349"/>
      <c r="EM2" s="349"/>
      <c r="EN2" s="349"/>
      <c r="EO2" s="349"/>
      <c r="EP2" s="349"/>
      <c r="EQ2" s="349"/>
      <c r="ER2" s="349"/>
      <c r="ES2" s="349"/>
      <c r="ET2" s="349"/>
      <c r="EU2" s="349"/>
      <c r="EV2" s="349"/>
      <c r="EW2" s="349"/>
      <c r="EX2" s="349"/>
      <c r="EY2" s="349"/>
      <c r="EZ2" s="349"/>
      <c r="FA2" s="349"/>
      <c r="FB2" s="349"/>
      <c r="FC2" s="349"/>
      <c r="FD2" s="349"/>
      <c r="FE2" s="349"/>
      <c r="FF2" s="349"/>
      <c r="FG2" s="349"/>
      <c r="FH2" s="349"/>
      <c r="FI2" s="349"/>
      <c r="FJ2" s="349"/>
      <c r="FK2" s="349"/>
      <c r="FL2" s="349"/>
      <c r="FM2" s="349"/>
      <c r="FN2" s="349"/>
      <c r="FO2" s="349"/>
      <c r="FP2" s="349"/>
      <c r="FQ2" s="349"/>
      <c r="FR2" s="349"/>
      <c r="FS2" s="349"/>
      <c r="FT2" s="349"/>
      <c r="FU2" s="349"/>
      <c r="FV2" s="349"/>
      <c r="FW2" s="349"/>
      <c r="FX2" s="349"/>
      <c r="FY2" s="349"/>
      <c r="FZ2" s="349"/>
      <c r="GA2" s="349"/>
      <c r="GB2" s="349"/>
      <c r="GC2" s="349"/>
      <c r="GD2" s="349"/>
      <c r="GE2" s="349"/>
      <c r="GF2" s="349"/>
      <c r="GG2" s="349"/>
      <c r="GH2" s="349"/>
      <c r="GI2" s="349"/>
      <c r="GJ2" s="349"/>
      <c r="GK2" s="349"/>
      <c r="GL2" s="349"/>
      <c r="GM2" s="349"/>
      <c r="GN2" s="349"/>
      <c r="GO2" s="349"/>
      <c r="GP2" s="349"/>
      <c r="GQ2" s="349"/>
      <c r="GR2" s="349"/>
      <c r="GS2" s="349"/>
      <c r="GT2" s="349"/>
      <c r="GU2" s="349"/>
      <c r="GV2" s="349"/>
      <c r="GW2" s="349"/>
      <c r="GX2" s="349"/>
      <c r="GY2" s="349"/>
      <c r="GZ2" s="349"/>
      <c r="HA2" s="349"/>
      <c r="HB2" s="349"/>
      <c r="HC2" s="349"/>
      <c r="HD2" s="349"/>
      <c r="HE2" s="349"/>
      <c r="HF2" s="349"/>
      <c r="HG2" s="349"/>
      <c r="HH2" s="349"/>
      <c r="HI2" s="349"/>
      <c r="HJ2" s="349"/>
      <c r="HK2" s="349"/>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c r="AMK2"/>
      <c r="AML2"/>
      <c r="AMM2"/>
      <c r="AMN2"/>
      <c r="AMO2"/>
      <c r="AMP2"/>
    </row>
    <row r="3" spans="2:1030" ht="15.6" customHeight="1" x14ac:dyDescent="0.2">
      <c r="B3" s="351"/>
      <c r="C3" s="351"/>
      <c r="D3" s="351"/>
      <c r="E3" s="351"/>
      <c r="F3" s="351"/>
      <c r="G3" s="434"/>
      <c r="H3" s="434"/>
      <c r="I3" s="351"/>
      <c r="J3" s="351"/>
      <c r="K3" s="351"/>
      <c r="L3" s="351"/>
      <c r="M3" s="351"/>
      <c r="O3" s="434" t="s">
        <v>113</v>
      </c>
      <c r="P3" s="434"/>
      <c r="Q3" s="434"/>
      <c r="R3" s="351"/>
      <c r="S3" s="349"/>
      <c r="T3" s="349"/>
      <c r="U3" s="349"/>
      <c r="V3" s="349"/>
      <c r="W3" s="349"/>
      <c r="X3" s="349"/>
      <c r="Y3" s="349"/>
      <c r="Z3" s="349"/>
      <c r="AA3" s="349"/>
      <c r="AB3" s="349"/>
      <c r="AC3" s="349"/>
      <c r="AD3" s="349"/>
      <c r="AE3" s="349"/>
      <c r="AF3" s="349"/>
      <c r="AG3" s="349"/>
      <c r="AH3" s="349"/>
      <c r="AI3" s="349"/>
      <c r="AJ3" s="349"/>
      <c r="AK3" s="349"/>
      <c r="AL3" s="349"/>
      <c r="AM3" s="349"/>
      <c r="AN3" s="349"/>
      <c r="AO3" s="349"/>
      <c r="AP3" s="349"/>
      <c r="AQ3" s="349"/>
      <c r="AR3" s="349"/>
      <c r="AS3" s="349"/>
      <c r="AT3" s="349"/>
      <c r="AU3" s="349"/>
      <c r="AV3" s="349"/>
      <c r="AW3" s="349"/>
      <c r="AX3" s="349"/>
      <c r="AY3" s="349"/>
      <c r="AZ3" s="349"/>
      <c r="BA3" s="349"/>
      <c r="BB3" s="349"/>
      <c r="BC3" s="349"/>
      <c r="BD3" s="349"/>
      <c r="BE3" s="349"/>
      <c r="BF3" s="349"/>
      <c r="BG3" s="349"/>
      <c r="BH3" s="349"/>
      <c r="BI3" s="349"/>
      <c r="BJ3" s="349"/>
      <c r="BK3" s="349"/>
      <c r="BL3" s="349"/>
      <c r="BM3" s="349"/>
      <c r="BN3" s="349"/>
      <c r="BO3" s="349"/>
      <c r="BP3" s="349"/>
      <c r="BQ3" s="349"/>
      <c r="BR3" s="349"/>
      <c r="BS3" s="349"/>
      <c r="BT3" s="349"/>
      <c r="BU3" s="349"/>
      <c r="BV3" s="349"/>
      <c r="BW3" s="349"/>
      <c r="BX3" s="349"/>
      <c r="BY3" s="349"/>
      <c r="BZ3" s="349"/>
      <c r="CA3" s="349"/>
      <c r="CB3" s="349"/>
      <c r="CC3" s="349"/>
      <c r="CD3" s="349"/>
      <c r="CE3" s="349"/>
      <c r="CF3" s="349"/>
      <c r="CG3" s="349"/>
      <c r="CH3" s="349"/>
      <c r="CI3" s="349"/>
      <c r="CJ3" s="349"/>
      <c r="CK3" s="349"/>
      <c r="CL3" s="349"/>
      <c r="CM3" s="349"/>
      <c r="CN3" s="349"/>
      <c r="CO3" s="349"/>
      <c r="CP3" s="349"/>
      <c r="CQ3" s="349"/>
      <c r="CR3" s="349"/>
      <c r="CS3" s="349"/>
      <c r="CT3" s="349"/>
      <c r="CU3" s="349"/>
      <c r="CV3" s="349"/>
      <c r="CW3" s="349"/>
      <c r="CX3" s="349"/>
      <c r="CY3" s="349"/>
      <c r="CZ3" s="349"/>
      <c r="DA3" s="349"/>
      <c r="DB3" s="349"/>
      <c r="DC3" s="349"/>
      <c r="DD3" s="349"/>
      <c r="DE3" s="349"/>
      <c r="DF3" s="349"/>
      <c r="DG3" s="349"/>
      <c r="DH3" s="349"/>
      <c r="DI3" s="349"/>
      <c r="DJ3" s="349"/>
      <c r="DK3" s="349"/>
      <c r="DL3" s="349"/>
      <c r="DM3" s="349"/>
      <c r="DN3" s="349"/>
      <c r="DO3" s="349"/>
      <c r="DP3" s="349"/>
      <c r="DQ3" s="349"/>
      <c r="DR3" s="349"/>
      <c r="DS3" s="349"/>
      <c r="DT3" s="349"/>
      <c r="DU3" s="349"/>
      <c r="DV3" s="349"/>
      <c r="DW3" s="349"/>
      <c r="DX3" s="349"/>
      <c r="DY3" s="349"/>
      <c r="DZ3" s="349"/>
      <c r="EA3" s="349"/>
      <c r="EB3" s="349"/>
      <c r="EC3" s="349"/>
      <c r="ED3" s="349"/>
      <c r="EE3" s="349"/>
      <c r="EF3" s="349"/>
      <c r="EG3" s="349"/>
      <c r="EH3" s="349"/>
      <c r="EI3" s="349"/>
      <c r="EJ3" s="349"/>
      <c r="EK3" s="349"/>
      <c r="EL3" s="349"/>
      <c r="EM3" s="349"/>
      <c r="EN3" s="349"/>
      <c r="EO3" s="349"/>
      <c r="EP3" s="349"/>
      <c r="EQ3" s="349"/>
      <c r="ER3" s="349"/>
      <c r="ES3" s="349"/>
      <c r="ET3" s="349"/>
      <c r="EU3" s="349"/>
      <c r="EV3" s="349"/>
      <c r="EW3" s="349"/>
      <c r="EX3" s="349"/>
      <c r="EY3" s="349"/>
      <c r="EZ3" s="349"/>
      <c r="FA3" s="349"/>
      <c r="FB3" s="349"/>
      <c r="FC3" s="349"/>
      <c r="FD3" s="349"/>
      <c r="FE3" s="349"/>
      <c r="FF3" s="349"/>
      <c r="FG3" s="349"/>
      <c r="FH3" s="349"/>
      <c r="FI3" s="349"/>
      <c r="FJ3" s="349"/>
      <c r="FK3" s="349"/>
      <c r="FL3" s="349"/>
      <c r="FM3" s="349"/>
      <c r="FN3" s="349"/>
      <c r="FO3" s="349"/>
      <c r="FP3" s="349"/>
      <c r="FQ3" s="349"/>
      <c r="FR3" s="349"/>
      <c r="FS3" s="349"/>
      <c r="FT3" s="349"/>
      <c r="FU3" s="349"/>
      <c r="FV3" s="349"/>
      <c r="FW3" s="349"/>
      <c r="FX3" s="349"/>
      <c r="FY3" s="349"/>
      <c r="FZ3" s="349"/>
      <c r="GA3" s="349"/>
      <c r="GB3" s="349"/>
      <c r="GC3" s="349"/>
      <c r="GD3" s="349"/>
      <c r="GE3" s="349"/>
      <c r="GF3" s="349"/>
      <c r="GG3" s="349"/>
      <c r="GH3" s="349"/>
      <c r="GI3" s="349"/>
      <c r="GJ3" s="349"/>
      <c r="GK3" s="349"/>
      <c r="GL3" s="349"/>
      <c r="GM3" s="349"/>
      <c r="GN3" s="349"/>
      <c r="GO3" s="349"/>
      <c r="GP3" s="349"/>
      <c r="GQ3" s="349"/>
      <c r="GR3" s="349"/>
      <c r="GS3" s="349"/>
      <c r="GT3" s="349"/>
      <c r="GU3" s="349"/>
      <c r="GV3" s="349"/>
      <c r="GW3" s="349"/>
      <c r="GX3" s="349"/>
      <c r="GY3" s="349"/>
      <c r="GZ3" s="349"/>
      <c r="HA3" s="349"/>
      <c r="HB3" s="349"/>
      <c r="HC3" s="349"/>
      <c r="HD3" s="349"/>
      <c r="HE3" s="349"/>
      <c r="HF3" s="349"/>
      <c r="HG3" s="349"/>
      <c r="HH3" s="349"/>
      <c r="HI3" s="349"/>
      <c r="HJ3" s="349"/>
      <c r="HK3" s="349"/>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c r="AMK3"/>
      <c r="AML3"/>
      <c r="AMM3"/>
      <c r="AMN3"/>
      <c r="AMO3"/>
      <c r="AMP3"/>
    </row>
    <row r="4" spans="2:1030" ht="15.6" customHeight="1" x14ac:dyDescent="0.2">
      <c r="B4" s="351"/>
      <c r="C4" s="351"/>
      <c r="D4" s="351"/>
      <c r="E4" s="351"/>
      <c r="F4" s="351"/>
      <c r="G4" s="434"/>
      <c r="H4" s="434"/>
      <c r="I4" s="351"/>
      <c r="J4" s="351"/>
      <c r="K4" s="351"/>
      <c r="L4" s="351"/>
      <c r="M4" s="351"/>
      <c r="O4" s="434" t="s">
        <v>114</v>
      </c>
      <c r="P4" s="434"/>
      <c r="Q4" s="434"/>
      <c r="R4" s="351"/>
      <c r="S4" s="349"/>
      <c r="T4" s="349"/>
      <c r="U4" s="349"/>
      <c r="V4" s="349"/>
      <c r="W4" s="349"/>
      <c r="X4" s="349"/>
      <c r="Y4" s="349"/>
      <c r="Z4" s="349"/>
      <c r="AA4" s="349"/>
      <c r="AB4" s="349"/>
      <c r="AC4" s="349"/>
      <c r="AD4" s="349"/>
      <c r="AE4" s="349"/>
      <c r="AF4" s="349"/>
      <c r="AG4" s="349"/>
      <c r="AH4" s="349"/>
      <c r="AI4" s="349"/>
      <c r="AJ4" s="349"/>
      <c r="AK4" s="349"/>
      <c r="AL4" s="349"/>
      <c r="AM4" s="349"/>
      <c r="AN4" s="349"/>
      <c r="AO4" s="349"/>
      <c r="AP4" s="349"/>
      <c r="AQ4" s="349"/>
      <c r="AR4" s="349"/>
      <c r="AS4" s="349"/>
      <c r="AT4" s="349"/>
      <c r="AU4" s="349"/>
      <c r="AV4" s="349"/>
      <c r="AW4" s="349"/>
      <c r="AX4" s="349"/>
      <c r="AY4" s="349"/>
      <c r="AZ4" s="349"/>
      <c r="BA4" s="349"/>
      <c r="BB4" s="349"/>
      <c r="BC4" s="349"/>
      <c r="BD4" s="349"/>
      <c r="BE4" s="349"/>
      <c r="BF4" s="349"/>
      <c r="BG4" s="349"/>
      <c r="BH4" s="349"/>
      <c r="BI4" s="349"/>
      <c r="BJ4" s="349"/>
      <c r="BK4" s="349"/>
      <c r="BL4" s="349"/>
      <c r="BM4" s="349"/>
      <c r="BN4" s="349"/>
      <c r="BO4" s="349"/>
      <c r="BP4" s="349"/>
      <c r="BQ4" s="349"/>
      <c r="BR4" s="349"/>
      <c r="BS4" s="349"/>
      <c r="BT4" s="349"/>
      <c r="BU4" s="349"/>
      <c r="BV4" s="349"/>
      <c r="BW4" s="349"/>
      <c r="BX4" s="349"/>
      <c r="BY4" s="349"/>
      <c r="BZ4" s="349"/>
      <c r="CA4" s="349"/>
      <c r="CB4" s="349"/>
      <c r="CC4" s="349"/>
      <c r="CD4" s="349"/>
      <c r="CE4" s="349"/>
      <c r="CF4" s="349"/>
      <c r="CG4" s="349"/>
      <c r="CH4" s="349"/>
      <c r="CI4" s="349"/>
      <c r="CJ4" s="349"/>
      <c r="CK4" s="349"/>
      <c r="CL4" s="349"/>
      <c r="CM4" s="349"/>
      <c r="CN4" s="349"/>
      <c r="CO4" s="349"/>
      <c r="CP4" s="349"/>
      <c r="CQ4" s="349"/>
      <c r="CR4" s="349"/>
      <c r="CS4" s="349"/>
      <c r="CT4" s="349"/>
      <c r="CU4" s="349"/>
      <c r="CV4" s="349"/>
      <c r="CW4" s="349"/>
      <c r="CX4" s="349"/>
      <c r="CY4" s="349"/>
      <c r="CZ4" s="349"/>
      <c r="DA4" s="349"/>
      <c r="DB4" s="349"/>
      <c r="DC4" s="349"/>
      <c r="DD4" s="349"/>
      <c r="DE4" s="349"/>
      <c r="DF4" s="349"/>
      <c r="DG4" s="349"/>
      <c r="DH4" s="349"/>
      <c r="DI4" s="349"/>
      <c r="DJ4" s="349"/>
      <c r="DK4" s="349"/>
      <c r="DL4" s="349"/>
      <c r="DM4" s="349"/>
      <c r="DN4" s="349"/>
      <c r="DO4" s="349"/>
      <c r="DP4" s="349"/>
      <c r="DQ4" s="349"/>
      <c r="DR4" s="349"/>
      <c r="DS4" s="349"/>
      <c r="DT4" s="349"/>
      <c r="DU4" s="349"/>
      <c r="DV4" s="349"/>
      <c r="DW4" s="349"/>
      <c r="DX4" s="349"/>
      <c r="DY4" s="349"/>
      <c r="DZ4" s="349"/>
      <c r="EA4" s="349"/>
      <c r="EB4" s="349"/>
      <c r="EC4" s="349"/>
      <c r="ED4" s="349"/>
      <c r="EE4" s="349"/>
      <c r="EF4" s="349"/>
      <c r="EG4" s="349"/>
      <c r="EH4" s="349"/>
      <c r="EI4" s="349"/>
      <c r="EJ4" s="349"/>
      <c r="EK4" s="349"/>
      <c r="EL4" s="349"/>
      <c r="EM4" s="349"/>
      <c r="EN4" s="349"/>
      <c r="EO4" s="349"/>
      <c r="EP4" s="349"/>
      <c r="EQ4" s="349"/>
      <c r="ER4" s="349"/>
      <c r="ES4" s="349"/>
      <c r="ET4" s="349"/>
      <c r="EU4" s="349"/>
      <c r="EV4" s="349"/>
      <c r="EW4" s="349"/>
      <c r="EX4" s="349"/>
      <c r="EY4" s="349"/>
      <c r="EZ4" s="349"/>
      <c r="FA4" s="349"/>
      <c r="FB4" s="349"/>
      <c r="FC4" s="349"/>
      <c r="FD4" s="349"/>
      <c r="FE4" s="349"/>
      <c r="FF4" s="349"/>
      <c r="FG4" s="349"/>
      <c r="FH4" s="349"/>
      <c r="FI4" s="349"/>
      <c r="FJ4" s="349"/>
      <c r="FK4" s="349"/>
      <c r="FL4" s="349"/>
      <c r="FM4" s="349"/>
      <c r="FN4" s="349"/>
      <c r="FO4" s="349"/>
      <c r="FP4" s="349"/>
      <c r="FQ4" s="349"/>
      <c r="FR4" s="349"/>
      <c r="FS4" s="349"/>
      <c r="FT4" s="349"/>
      <c r="FU4" s="349"/>
      <c r="FV4" s="349"/>
      <c r="FW4" s="349"/>
      <c r="FX4" s="349"/>
      <c r="FY4" s="349"/>
      <c r="FZ4" s="349"/>
      <c r="GA4" s="349"/>
      <c r="GB4" s="349"/>
      <c r="GC4" s="349"/>
      <c r="GD4" s="349"/>
      <c r="GE4" s="349"/>
      <c r="GF4" s="349"/>
      <c r="GG4" s="349"/>
      <c r="GH4" s="349"/>
      <c r="GI4" s="349"/>
      <c r="GJ4" s="349"/>
      <c r="GK4" s="349"/>
      <c r="GL4" s="349"/>
      <c r="GM4" s="349"/>
      <c r="GN4" s="349"/>
      <c r="GO4" s="349"/>
      <c r="GP4" s="349"/>
      <c r="GQ4" s="349"/>
      <c r="GR4" s="349"/>
      <c r="GS4" s="349"/>
      <c r="GT4" s="349"/>
      <c r="GU4" s="349"/>
      <c r="GV4" s="349"/>
      <c r="GW4" s="349"/>
      <c r="GX4" s="349"/>
      <c r="GY4" s="349"/>
      <c r="GZ4" s="349"/>
      <c r="HA4" s="349"/>
      <c r="HB4" s="349"/>
      <c r="HC4" s="349"/>
      <c r="HD4" s="349"/>
      <c r="HE4" s="349"/>
      <c r="HF4" s="349"/>
      <c r="HG4" s="349"/>
      <c r="HH4" s="349"/>
      <c r="HI4" s="349"/>
      <c r="HJ4" s="349"/>
      <c r="HK4" s="349"/>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c r="AMK4"/>
      <c r="AML4"/>
      <c r="AMM4"/>
      <c r="AMN4"/>
      <c r="AMO4"/>
      <c r="AMP4"/>
    </row>
    <row r="5" spans="2:1030" ht="15.6" customHeight="1" x14ac:dyDescent="0.25">
      <c r="B5" s="351"/>
      <c r="C5" s="351"/>
      <c r="D5" s="351"/>
      <c r="E5" s="351"/>
      <c r="F5" s="351"/>
      <c r="G5" s="434"/>
      <c r="H5" s="434"/>
      <c r="I5" s="351"/>
      <c r="J5" s="351"/>
      <c r="K5" s="351"/>
      <c r="L5" s="351"/>
      <c r="M5" s="351"/>
      <c r="O5" s="434" t="s">
        <v>115</v>
      </c>
      <c r="P5" s="434"/>
      <c r="Q5" s="434"/>
      <c r="R5" s="356"/>
      <c r="S5" s="349"/>
      <c r="T5" s="349"/>
      <c r="U5" s="349"/>
      <c r="V5" s="349"/>
      <c r="W5" s="349"/>
      <c r="X5" s="349"/>
      <c r="Y5" s="349"/>
      <c r="Z5" s="349"/>
      <c r="AA5" s="349"/>
      <c r="AB5" s="349"/>
      <c r="AC5" s="349"/>
      <c r="AD5" s="349"/>
      <c r="AE5" s="349"/>
      <c r="AF5" s="349"/>
      <c r="AG5" s="349"/>
      <c r="AH5" s="349"/>
      <c r="AI5" s="349"/>
      <c r="AJ5" s="349"/>
      <c r="AK5" s="349"/>
      <c r="AL5" s="349"/>
      <c r="AM5" s="349"/>
      <c r="AN5" s="349"/>
      <c r="AO5" s="349"/>
      <c r="AP5" s="349"/>
      <c r="AQ5" s="349"/>
      <c r="AR5" s="349"/>
      <c r="AS5" s="349"/>
      <c r="AT5" s="349"/>
      <c r="AU5" s="349"/>
      <c r="AV5" s="349"/>
      <c r="AW5" s="349"/>
      <c r="AX5" s="349"/>
      <c r="AY5" s="349"/>
      <c r="AZ5" s="349"/>
      <c r="BA5" s="349"/>
      <c r="BB5" s="349"/>
      <c r="BC5" s="349"/>
      <c r="BD5" s="349"/>
      <c r="BE5" s="349"/>
      <c r="BF5" s="349"/>
      <c r="BG5" s="349"/>
      <c r="BH5" s="349"/>
      <c r="BI5" s="349"/>
      <c r="BJ5" s="349"/>
      <c r="BK5" s="349"/>
      <c r="BL5" s="349"/>
      <c r="BM5" s="349"/>
      <c r="BN5" s="349"/>
      <c r="BO5" s="349"/>
      <c r="BP5" s="349"/>
      <c r="BQ5" s="349"/>
      <c r="BR5" s="349"/>
      <c r="BS5" s="349"/>
      <c r="BT5" s="349"/>
      <c r="BU5" s="349"/>
      <c r="BV5" s="349"/>
      <c r="BW5" s="349"/>
      <c r="BX5" s="349"/>
      <c r="BY5" s="349"/>
      <c r="BZ5" s="349"/>
      <c r="CA5" s="349"/>
      <c r="CB5" s="349"/>
      <c r="CC5" s="349"/>
      <c r="CD5" s="349"/>
      <c r="CE5" s="349"/>
      <c r="CF5" s="349"/>
      <c r="CG5" s="349"/>
      <c r="CH5" s="349"/>
      <c r="CI5" s="349"/>
      <c r="CJ5" s="349"/>
      <c r="CK5" s="349"/>
      <c r="CL5" s="349"/>
      <c r="CM5" s="349"/>
      <c r="CN5" s="349"/>
      <c r="CO5" s="349"/>
      <c r="CP5" s="349"/>
      <c r="CQ5" s="349"/>
      <c r="CR5" s="349"/>
      <c r="CS5" s="349"/>
      <c r="CT5" s="349"/>
      <c r="CU5" s="349"/>
      <c r="CV5" s="349"/>
      <c r="CW5" s="349"/>
      <c r="CX5" s="349"/>
      <c r="CY5" s="349"/>
      <c r="CZ5" s="349"/>
      <c r="DA5" s="349"/>
      <c r="DB5" s="349"/>
      <c r="DC5" s="349"/>
      <c r="DD5" s="349"/>
      <c r="DE5" s="349"/>
      <c r="DF5" s="349"/>
      <c r="DG5" s="349"/>
      <c r="DH5" s="349"/>
      <c r="DI5" s="349"/>
      <c r="DJ5" s="349"/>
      <c r="DK5" s="349"/>
      <c r="DL5" s="349"/>
      <c r="DM5" s="349"/>
      <c r="DN5" s="349"/>
      <c r="DO5" s="349"/>
      <c r="DP5" s="349"/>
      <c r="DQ5" s="349"/>
      <c r="DR5" s="349"/>
      <c r="DS5" s="349"/>
      <c r="DT5" s="349"/>
      <c r="DU5" s="349"/>
      <c r="DV5" s="349"/>
      <c r="DW5" s="349"/>
      <c r="DX5" s="349"/>
      <c r="DY5" s="349"/>
      <c r="DZ5" s="349"/>
      <c r="EA5" s="349"/>
      <c r="EB5" s="349"/>
      <c r="EC5" s="349"/>
      <c r="ED5" s="349"/>
      <c r="EE5" s="349"/>
      <c r="EF5" s="349"/>
      <c r="EG5" s="349"/>
      <c r="EH5" s="349"/>
      <c r="EI5" s="349"/>
      <c r="EJ5" s="349"/>
      <c r="EK5" s="349"/>
      <c r="EL5" s="349"/>
      <c r="EM5" s="349"/>
      <c r="EN5" s="349"/>
      <c r="EO5" s="349"/>
      <c r="EP5" s="349"/>
      <c r="EQ5" s="349"/>
      <c r="ER5" s="349"/>
      <c r="ES5" s="349"/>
      <c r="ET5" s="349"/>
      <c r="EU5" s="349"/>
      <c r="EV5" s="349"/>
      <c r="EW5" s="349"/>
      <c r="EX5" s="349"/>
      <c r="EY5" s="349"/>
      <c r="EZ5" s="349"/>
      <c r="FA5" s="349"/>
      <c r="FB5" s="349"/>
      <c r="FC5" s="349"/>
      <c r="FD5" s="349"/>
      <c r="FE5" s="349"/>
      <c r="FF5" s="349"/>
      <c r="FG5" s="349"/>
      <c r="FH5" s="349"/>
      <c r="FI5" s="349"/>
      <c r="FJ5" s="349"/>
      <c r="FK5" s="349"/>
      <c r="FL5" s="349"/>
      <c r="FM5" s="349"/>
      <c r="FN5" s="349"/>
      <c r="FO5" s="349"/>
      <c r="FP5" s="349"/>
      <c r="FQ5" s="349"/>
      <c r="FR5" s="349"/>
      <c r="FS5" s="349"/>
      <c r="FT5" s="349"/>
      <c r="FU5" s="349"/>
      <c r="FV5" s="349"/>
      <c r="FW5" s="349"/>
      <c r="FX5" s="349"/>
      <c r="FY5" s="349"/>
      <c r="FZ5" s="349"/>
      <c r="GA5" s="349"/>
      <c r="GB5" s="349"/>
      <c r="GC5" s="349"/>
      <c r="GD5" s="349"/>
      <c r="GE5" s="349"/>
      <c r="GF5" s="349"/>
      <c r="GG5" s="349"/>
      <c r="GH5" s="349"/>
      <c r="GI5" s="349"/>
      <c r="GJ5" s="349"/>
      <c r="GK5" s="349"/>
      <c r="GL5" s="349"/>
      <c r="GM5" s="349"/>
      <c r="GN5" s="349"/>
      <c r="GO5" s="349"/>
      <c r="GP5" s="349"/>
      <c r="GQ5" s="349"/>
      <c r="GR5" s="349"/>
      <c r="GS5" s="349"/>
      <c r="GT5" s="349"/>
      <c r="GU5" s="349"/>
      <c r="GV5" s="349"/>
      <c r="GW5" s="349"/>
      <c r="GX5" s="349"/>
      <c r="GY5" s="349"/>
      <c r="GZ5" s="349"/>
      <c r="HA5" s="349"/>
      <c r="HB5" s="349"/>
      <c r="HC5" s="349"/>
      <c r="HD5" s="349"/>
      <c r="HE5" s="349"/>
      <c r="HF5" s="349"/>
      <c r="HG5" s="349"/>
      <c r="HH5" s="349"/>
      <c r="HI5" s="349"/>
      <c r="HJ5" s="349"/>
      <c r="HK5" s="349"/>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c r="AMK5"/>
      <c r="AML5"/>
      <c r="AMM5"/>
      <c r="AMN5"/>
      <c r="AMO5"/>
      <c r="AMP5"/>
    </row>
    <row r="6" spans="2:1030" ht="15.6" customHeight="1" x14ac:dyDescent="0.25">
      <c r="B6" s="23"/>
      <c r="C6" s="23"/>
      <c r="D6" s="23"/>
      <c r="E6" s="23"/>
      <c r="F6" s="23"/>
      <c r="G6" s="23"/>
      <c r="H6" s="23"/>
      <c r="I6" s="351"/>
      <c r="J6" s="351"/>
      <c r="K6" s="351"/>
      <c r="L6" s="351"/>
      <c r="M6" s="351"/>
      <c r="O6" s="397"/>
      <c r="P6" s="397"/>
      <c r="Q6" s="398"/>
      <c r="R6" s="357"/>
      <c r="S6" s="349"/>
      <c r="T6" s="349"/>
      <c r="U6" s="349"/>
      <c r="V6" s="349"/>
      <c r="W6" s="349"/>
      <c r="X6" s="349"/>
      <c r="Y6" s="349"/>
      <c r="Z6" s="349"/>
      <c r="AA6" s="349"/>
      <c r="AB6" s="349"/>
      <c r="AC6" s="349"/>
      <c r="AD6" s="349"/>
      <c r="AE6" s="349"/>
      <c r="AF6" s="349"/>
      <c r="AG6" s="349"/>
      <c r="AH6" s="349"/>
      <c r="AI6" s="349"/>
      <c r="AJ6" s="349"/>
      <c r="AK6" s="349"/>
      <c r="AL6" s="349"/>
      <c r="AM6" s="349"/>
      <c r="AN6" s="349"/>
      <c r="AO6" s="349"/>
      <c r="AP6" s="349"/>
      <c r="AQ6" s="349"/>
      <c r="AR6" s="349"/>
      <c r="AS6" s="349"/>
      <c r="AT6" s="349"/>
      <c r="AU6" s="349"/>
      <c r="AV6" s="349"/>
      <c r="AW6" s="349"/>
      <c r="AX6" s="349"/>
      <c r="AY6" s="349"/>
      <c r="AZ6" s="349"/>
      <c r="BA6" s="349"/>
      <c r="BB6" s="349"/>
      <c r="BC6" s="349"/>
      <c r="BD6" s="349"/>
      <c r="BE6" s="349"/>
      <c r="BF6" s="349"/>
      <c r="BG6" s="349"/>
      <c r="BH6" s="349"/>
      <c r="BI6" s="349"/>
      <c r="BJ6" s="349"/>
      <c r="BK6" s="349"/>
      <c r="BL6" s="349"/>
      <c r="BM6" s="349"/>
      <c r="BN6" s="349"/>
      <c r="BO6" s="349"/>
      <c r="BP6" s="349"/>
      <c r="BQ6" s="349"/>
      <c r="BR6" s="349"/>
      <c r="BS6" s="349"/>
      <c r="BT6" s="349"/>
      <c r="BU6" s="349"/>
      <c r="BV6" s="349"/>
      <c r="BW6" s="349"/>
      <c r="BX6" s="349"/>
      <c r="BY6" s="349"/>
      <c r="BZ6" s="349"/>
      <c r="CA6" s="349"/>
      <c r="CB6" s="349"/>
      <c r="CC6" s="349"/>
      <c r="CD6" s="349"/>
      <c r="CE6" s="349"/>
      <c r="CF6" s="349"/>
      <c r="CG6" s="349"/>
      <c r="CH6" s="349"/>
      <c r="CI6" s="349"/>
      <c r="CJ6" s="349"/>
      <c r="CK6" s="349"/>
      <c r="CL6" s="349"/>
      <c r="CM6" s="349"/>
      <c r="CN6" s="349"/>
      <c r="CO6" s="349"/>
      <c r="CP6" s="349"/>
      <c r="CQ6" s="349"/>
      <c r="CR6" s="349"/>
      <c r="CS6" s="349"/>
      <c r="CT6" s="349"/>
      <c r="CU6" s="349"/>
      <c r="CV6" s="349"/>
      <c r="CW6" s="349"/>
      <c r="CX6" s="349"/>
      <c r="CY6" s="349"/>
      <c r="CZ6" s="349"/>
      <c r="DA6" s="349"/>
      <c r="DB6" s="349"/>
      <c r="DC6" s="349"/>
      <c r="DD6" s="349"/>
      <c r="DE6" s="349"/>
      <c r="DF6" s="349"/>
      <c r="DG6" s="349"/>
      <c r="DH6" s="349"/>
      <c r="DI6" s="349"/>
      <c r="DJ6" s="349"/>
      <c r="DK6" s="349"/>
      <c r="DL6" s="349"/>
      <c r="DM6" s="349"/>
      <c r="DN6" s="349"/>
      <c r="DO6" s="349"/>
      <c r="DP6" s="349"/>
      <c r="DQ6" s="349"/>
      <c r="DR6" s="349"/>
      <c r="DS6" s="349"/>
      <c r="DT6" s="349"/>
      <c r="DU6" s="349"/>
      <c r="DV6" s="349"/>
      <c r="DW6" s="349"/>
      <c r="DX6" s="349"/>
      <c r="DY6" s="349"/>
      <c r="DZ6" s="349"/>
      <c r="EA6" s="349"/>
      <c r="EB6" s="349"/>
      <c r="EC6" s="349"/>
      <c r="ED6" s="349"/>
      <c r="EE6" s="349"/>
      <c r="EF6" s="349"/>
      <c r="EG6" s="349"/>
      <c r="EH6" s="349"/>
      <c r="EI6" s="349"/>
      <c r="EJ6" s="349"/>
      <c r="EK6" s="349"/>
      <c r="EL6" s="349"/>
      <c r="EM6" s="349"/>
      <c r="EN6" s="349"/>
      <c r="EO6" s="349"/>
      <c r="EP6" s="349"/>
      <c r="EQ6" s="349"/>
      <c r="ER6" s="349"/>
      <c r="ES6" s="349"/>
      <c r="ET6" s="349"/>
      <c r="EU6" s="349"/>
      <c r="EV6" s="349"/>
      <c r="EW6" s="349"/>
      <c r="EX6" s="349"/>
      <c r="EY6" s="349"/>
      <c r="EZ6" s="349"/>
      <c r="FA6" s="349"/>
      <c r="FB6" s="349"/>
      <c r="FC6" s="349"/>
      <c r="FD6" s="349"/>
      <c r="FE6" s="349"/>
      <c r="FF6" s="349"/>
      <c r="FG6" s="349"/>
      <c r="FH6" s="349"/>
      <c r="FI6" s="349"/>
      <c r="FJ6" s="349"/>
      <c r="FK6" s="349"/>
      <c r="FL6" s="349"/>
      <c r="FM6" s="349"/>
      <c r="FN6" s="349"/>
      <c r="FO6" s="349"/>
      <c r="FP6" s="349"/>
      <c r="FQ6" s="349"/>
      <c r="FR6" s="349"/>
      <c r="FS6" s="349"/>
      <c r="FT6" s="349"/>
      <c r="FU6" s="349"/>
      <c r="FV6" s="349"/>
      <c r="FW6" s="349"/>
      <c r="FX6" s="349"/>
      <c r="FY6" s="349"/>
      <c r="FZ6" s="349"/>
      <c r="GA6" s="349"/>
      <c r="GB6" s="349"/>
      <c r="GC6" s="349"/>
      <c r="GD6" s="349"/>
      <c r="GE6" s="349"/>
      <c r="GF6" s="349"/>
      <c r="GG6" s="349"/>
      <c r="GH6" s="349"/>
      <c r="GI6" s="349"/>
      <c r="GJ6" s="349"/>
      <c r="GK6" s="349"/>
      <c r="GL6" s="349"/>
      <c r="GM6" s="349"/>
      <c r="GN6" s="349"/>
      <c r="GO6" s="349"/>
      <c r="GP6" s="349"/>
      <c r="GQ6" s="349"/>
      <c r="GR6" s="349"/>
      <c r="GS6" s="349"/>
      <c r="GT6" s="349"/>
      <c r="GU6" s="349"/>
      <c r="GV6" s="349"/>
      <c r="GW6" s="349"/>
      <c r="GX6" s="349"/>
      <c r="GY6" s="349"/>
      <c r="GZ6" s="349"/>
      <c r="HA6" s="349"/>
      <c r="HB6" s="349"/>
      <c r="HC6" s="349"/>
      <c r="HD6" s="349"/>
      <c r="HE6" s="349"/>
      <c r="HF6" s="349"/>
      <c r="HG6" s="349"/>
      <c r="HH6" s="349"/>
      <c r="HI6" s="349"/>
      <c r="HJ6" s="349"/>
      <c r="HK6" s="349"/>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c r="AMK6"/>
      <c r="AML6"/>
      <c r="AMM6"/>
      <c r="AMN6"/>
      <c r="AMO6"/>
      <c r="AMP6"/>
    </row>
    <row r="7" spans="2:1030" ht="15.6" customHeight="1" x14ac:dyDescent="0.25">
      <c r="B7" s="21"/>
      <c r="C7" s="21"/>
      <c r="D7" s="21"/>
      <c r="E7" s="21"/>
      <c r="F7" s="21"/>
      <c r="G7" s="21"/>
      <c r="H7" s="23"/>
      <c r="I7" s="351"/>
      <c r="J7" s="351"/>
      <c r="K7" s="351"/>
      <c r="L7" s="351"/>
      <c r="M7" s="351"/>
      <c r="N7" s="54"/>
      <c r="O7" s="358"/>
      <c r="P7" s="355"/>
      <c r="Q7" s="355"/>
      <c r="R7" s="359"/>
      <c r="S7" s="349"/>
      <c r="T7" s="349"/>
      <c r="U7" s="349"/>
      <c r="V7" s="349"/>
      <c r="W7" s="349"/>
      <c r="X7" s="349"/>
      <c r="Y7" s="349"/>
      <c r="Z7" s="349"/>
      <c r="AA7" s="349"/>
      <c r="AB7" s="349"/>
      <c r="AC7" s="349"/>
      <c r="AD7" s="349"/>
      <c r="AE7" s="349"/>
      <c r="AF7" s="349"/>
      <c r="AG7" s="349"/>
      <c r="AH7" s="349"/>
      <c r="AI7" s="349"/>
      <c r="AJ7" s="349"/>
      <c r="AK7" s="349"/>
      <c r="AL7" s="349"/>
      <c r="AM7" s="349"/>
      <c r="AN7" s="349"/>
      <c r="AO7" s="349"/>
      <c r="AP7" s="349"/>
      <c r="AQ7" s="349"/>
      <c r="AR7" s="349"/>
      <c r="AS7" s="349"/>
      <c r="AT7" s="349"/>
      <c r="AU7" s="349"/>
      <c r="AV7" s="349"/>
      <c r="AW7" s="349"/>
      <c r="AX7" s="349"/>
      <c r="AY7" s="349"/>
      <c r="AZ7" s="349"/>
      <c r="BA7" s="349"/>
      <c r="BB7" s="349"/>
      <c r="BC7" s="349"/>
      <c r="BD7" s="349"/>
      <c r="BE7" s="349"/>
      <c r="BF7" s="349"/>
      <c r="BG7" s="349"/>
      <c r="BH7" s="349"/>
      <c r="BI7" s="349"/>
      <c r="BJ7" s="349"/>
      <c r="BK7" s="349"/>
      <c r="BL7" s="349"/>
      <c r="BM7" s="349"/>
      <c r="BN7" s="349"/>
      <c r="BO7" s="349"/>
      <c r="BP7" s="349"/>
      <c r="BQ7" s="349"/>
      <c r="BR7" s="349"/>
      <c r="BS7" s="349"/>
      <c r="BT7" s="349"/>
      <c r="BU7" s="349"/>
      <c r="BV7" s="349"/>
      <c r="BW7" s="349"/>
      <c r="BX7" s="349"/>
      <c r="BY7" s="349"/>
      <c r="BZ7" s="349"/>
      <c r="CA7" s="349"/>
      <c r="CB7" s="349"/>
      <c r="CC7" s="349"/>
      <c r="CD7" s="349"/>
      <c r="CE7" s="349"/>
      <c r="CF7" s="349"/>
      <c r="CG7" s="349"/>
      <c r="CH7" s="349"/>
      <c r="CI7" s="349"/>
      <c r="CJ7" s="349"/>
      <c r="CK7" s="349"/>
      <c r="CL7" s="349"/>
      <c r="CM7" s="349"/>
      <c r="CN7" s="349"/>
      <c r="CO7" s="349"/>
      <c r="CP7" s="349"/>
      <c r="CQ7" s="349"/>
      <c r="CR7" s="349"/>
      <c r="CS7" s="349"/>
      <c r="CT7" s="349"/>
      <c r="CU7" s="349"/>
      <c r="CV7" s="349"/>
      <c r="CW7" s="349"/>
      <c r="CX7" s="349"/>
      <c r="CY7" s="349"/>
      <c r="CZ7" s="349"/>
      <c r="DA7" s="349"/>
      <c r="DB7" s="349"/>
      <c r="DC7" s="349"/>
      <c r="DD7" s="349"/>
      <c r="DE7" s="349"/>
      <c r="DF7" s="349"/>
      <c r="DG7" s="349"/>
      <c r="DH7" s="349"/>
      <c r="DI7" s="349"/>
      <c r="DJ7" s="349"/>
      <c r="DK7" s="349"/>
      <c r="DL7" s="349"/>
      <c r="DM7" s="349"/>
      <c r="DN7" s="349"/>
      <c r="DO7" s="349"/>
      <c r="DP7" s="349"/>
      <c r="DQ7" s="349"/>
      <c r="DR7" s="349"/>
      <c r="DS7" s="349"/>
      <c r="DT7" s="349"/>
      <c r="DU7" s="349"/>
      <c r="DV7" s="349"/>
      <c r="DW7" s="349"/>
      <c r="DX7" s="349"/>
      <c r="DY7" s="349"/>
      <c r="DZ7" s="349"/>
      <c r="EA7" s="349"/>
      <c r="EB7" s="349"/>
      <c r="EC7" s="349"/>
      <c r="ED7" s="349"/>
      <c r="EE7" s="349"/>
      <c r="EF7" s="349"/>
      <c r="EG7" s="349"/>
      <c r="EH7" s="349"/>
      <c r="EI7" s="349"/>
      <c r="EJ7" s="349"/>
      <c r="EK7" s="349"/>
      <c r="EL7" s="349"/>
      <c r="EM7" s="349"/>
      <c r="EN7" s="349"/>
      <c r="EO7" s="349"/>
      <c r="EP7" s="349"/>
      <c r="EQ7" s="349"/>
      <c r="ER7" s="349"/>
      <c r="ES7" s="349"/>
      <c r="ET7" s="349"/>
      <c r="EU7" s="349"/>
      <c r="EV7" s="349"/>
      <c r="EW7" s="349"/>
      <c r="EX7" s="349"/>
      <c r="EY7" s="349"/>
      <c r="EZ7" s="349"/>
      <c r="FA7" s="349"/>
      <c r="FB7" s="349"/>
      <c r="FC7" s="349"/>
      <c r="FD7" s="349"/>
      <c r="FE7" s="349"/>
      <c r="FF7" s="349"/>
      <c r="FG7" s="349"/>
      <c r="FH7" s="349"/>
      <c r="FI7" s="349"/>
      <c r="FJ7" s="349"/>
      <c r="FK7" s="349"/>
      <c r="FL7" s="349"/>
      <c r="FM7" s="349"/>
      <c r="FN7" s="349"/>
      <c r="FO7" s="349"/>
      <c r="FP7" s="349"/>
      <c r="FQ7" s="349"/>
      <c r="FR7" s="349"/>
      <c r="FS7" s="349"/>
      <c r="FT7" s="349"/>
      <c r="FU7" s="349"/>
      <c r="FV7" s="349"/>
      <c r="FW7" s="349"/>
      <c r="FX7" s="349"/>
      <c r="FY7" s="349"/>
      <c r="FZ7" s="349"/>
      <c r="GA7" s="349"/>
      <c r="GB7" s="349"/>
      <c r="GC7" s="349"/>
      <c r="GD7" s="349"/>
      <c r="GE7" s="349"/>
      <c r="GF7" s="349"/>
      <c r="GG7" s="349"/>
      <c r="GH7" s="349"/>
      <c r="GI7" s="349"/>
      <c r="GJ7" s="349"/>
      <c r="GK7" s="349"/>
      <c r="GL7" s="349"/>
      <c r="GM7" s="349"/>
      <c r="GN7" s="349"/>
      <c r="GO7" s="349"/>
      <c r="GP7" s="349"/>
      <c r="GQ7" s="349"/>
      <c r="GR7" s="349"/>
      <c r="GS7" s="349"/>
      <c r="GT7" s="349"/>
      <c r="GU7" s="349"/>
      <c r="GV7" s="349"/>
      <c r="GW7" s="349"/>
      <c r="GX7" s="349"/>
      <c r="GY7" s="349"/>
      <c r="GZ7" s="349"/>
      <c r="HA7" s="349"/>
      <c r="HB7" s="349"/>
      <c r="HC7" s="349"/>
      <c r="HD7" s="349"/>
      <c r="HE7" s="349"/>
      <c r="HF7" s="349"/>
      <c r="HG7" s="349"/>
      <c r="HH7" s="349"/>
      <c r="HI7" s="349"/>
      <c r="HJ7" s="349"/>
      <c r="HK7" s="349"/>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c r="AMK7"/>
      <c r="AML7"/>
      <c r="AMM7"/>
      <c r="AMN7"/>
      <c r="AMO7"/>
      <c r="AMP7"/>
    </row>
    <row r="8" spans="2:1030" ht="15.6" customHeight="1" x14ac:dyDescent="0.25">
      <c r="B8" s="44" t="s">
        <v>116</v>
      </c>
      <c r="C8" s="435" t="s">
        <v>117</v>
      </c>
      <c r="D8" s="435"/>
      <c r="E8" s="435"/>
      <c r="F8" s="21"/>
      <c r="G8" s="21"/>
      <c r="H8" s="23"/>
      <c r="I8" s="351"/>
      <c r="J8" s="351"/>
      <c r="K8" s="351"/>
      <c r="L8" s="351"/>
      <c r="M8" s="351"/>
      <c r="O8" s="443" t="s">
        <v>118</v>
      </c>
      <c r="P8" s="443"/>
      <c r="Q8" s="22">
        <v>44104</v>
      </c>
      <c r="R8" s="360"/>
      <c r="S8" s="349"/>
      <c r="T8" s="349"/>
      <c r="U8" s="349"/>
      <c r="V8" s="349"/>
      <c r="W8" s="349"/>
      <c r="X8" s="349"/>
      <c r="Y8" s="349"/>
      <c r="Z8" s="349"/>
      <c r="AA8" s="349"/>
      <c r="AB8" s="349"/>
      <c r="AC8" s="349"/>
      <c r="AD8" s="349"/>
      <c r="AE8" s="349"/>
      <c r="AF8" s="349"/>
      <c r="AG8" s="349"/>
      <c r="AH8" s="349"/>
      <c r="AI8" s="349"/>
      <c r="AJ8" s="349"/>
      <c r="AK8" s="349"/>
      <c r="AL8" s="349"/>
      <c r="AM8" s="349"/>
      <c r="AN8" s="349"/>
      <c r="AO8" s="349"/>
      <c r="AP8" s="349"/>
      <c r="AQ8" s="349"/>
      <c r="AR8" s="349"/>
      <c r="AS8" s="349"/>
      <c r="AT8" s="349"/>
      <c r="AU8" s="349"/>
      <c r="AV8" s="349"/>
      <c r="AW8" s="349"/>
      <c r="AX8" s="349"/>
      <c r="AY8" s="349"/>
      <c r="AZ8" s="349"/>
      <c r="BA8" s="349"/>
      <c r="BB8" s="349"/>
      <c r="BC8" s="349"/>
      <c r="BD8" s="349"/>
      <c r="BE8" s="349"/>
      <c r="BF8" s="349"/>
      <c r="BG8" s="349"/>
      <c r="BH8" s="349"/>
      <c r="BI8" s="349"/>
      <c r="BJ8" s="349"/>
      <c r="BK8" s="349"/>
      <c r="BL8" s="349"/>
      <c r="BM8" s="349"/>
      <c r="BN8" s="349"/>
      <c r="BO8" s="349"/>
      <c r="BP8" s="349"/>
      <c r="BQ8" s="349"/>
      <c r="BR8" s="349"/>
      <c r="BS8" s="349"/>
      <c r="BT8" s="349"/>
      <c r="BU8" s="349"/>
      <c r="BV8" s="349"/>
      <c r="BW8" s="349"/>
      <c r="BX8" s="349"/>
      <c r="BY8" s="349"/>
      <c r="BZ8" s="349"/>
      <c r="CA8" s="349"/>
      <c r="CB8" s="349"/>
      <c r="CC8" s="349"/>
      <c r="CD8" s="349"/>
      <c r="CE8" s="349"/>
      <c r="CF8" s="349"/>
      <c r="CG8" s="349"/>
      <c r="CH8" s="349"/>
      <c r="CI8" s="349"/>
      <c r="CJ8" s="349"/>
      <c r="CK8" s="349"/>
      <c r="CL8" s="349"/>
      <c r="CM8" s="349"/>
      <c r="CN8" s="349"/>
      <c r="CO8" s="349"/>
      <c r="CP8" s="349"/>
      <c r="CQ8" s="349"/>
      <c r="CR8" s="349"/>
      <c r="CS8" s="349"/>
      <c r="CT8" s="349"/>
      <c r="CU8" s="349"/>
      <c r="CV8" s="349"/>
      <c r="CW8" s="349"/>
      <c r="CX8" s="349"/>
      <c r="CY8" s="349"/>
      <c r="CZ8" s="349"/>
      <c r="DA8" s="349"/>
      <c r="DB8" s="349"/>
      <c r="DC8" s="349"/>
      <c r="DD8" s="349"/>
      <c r="DE8" s="349"/>
      <c r="DF8" s="349"/>
      <c r="DG8" s="349"/>
      <c r="DH8" s="349"/>
      <c r="DI8" s="349"/>
      <c r="DJ8" s="349"/>
      <c r="DK8" s="349"/>
      <c r="DL8" s="349"/>
      <c r="DM8" s="349"/>
      <c r="DN8" s="349"/>
      <c r="DO8" s="349"/>
      <c r="DP8" s="349"/>
      <c r="DQ8" s="349"/>
      <c r="DR8" s="349"/>
      <c r="DS8" s="349"/>
      <c r="DT8" s="349"/>
      <c r="DU8" s="349"/>
      <c r="DV8" s="349"/>
      <c r="DW8" s="349"/>
      <c r="DX8" s="349"/>
      <c r="DY8" s="349"/>
      <c r="DZ8" s="349"/>
      <c r="EA8" s="349"/>
      <c r="EB8" s="349"/>
      <c r="EC8" s="349"/>
      <c r="ED8" s="349"/>
      <c r="EE8" s="349"/>
      <c r="EF8" s="349"/>
      <c r="EG8" s="349"/>
      <c r="EH8" s="349"/>
      <c r="EI8" s="349"/>
      <c r="EJ8" s="349"/>
      <c r="EK8" s="349"/>
      <c r="EL8" s="349"/>
      <c r="EM8" s="349"/>
      <c r="EN8" s="349"/>
      <c r="EO8" s="349"/>
      <c r="EP8" s="349"/>
      <c r="EQ8" s="349"/>
      <c r="ER8" s="349"/>
      <c r="ES8" s="349"/>
      <c r="ET8" s="349"/>
      <c r="EU8" s="349"/>
      <c r="EV8" s="349"/>
      <c r="EW8" s="349"/>
      <c r="EX8" s="349"/>
      <c r="EY8" s="349"/>
      <c r="EZ8" s="349"/>
      <c r="FA8" s="349"/>
      <c r="FB8" s="349"/>
      <c r="FC8" s="349"/>
      <c r="FD8" s="349"/>
      <c r="FE8" s="349"/>
      <c r="FF8" s="349"/>
      <c r="FG8" s="349"/>
      <c r="FH8" s="349"/>
      <c r="FI8" s="349"/>
      <c r="FJ8" s="349"/>
      <c r="FK8" s="349"/>
      <c r="FL8" s="349"/>
      <c r="FM8" s="349"/>
      <c r="FN8" s="349"/>
      <c r="FO8" s="349"/>
      <c r="FP8" s="349"/>
      <c r="FQ8" s="349"/>
      <c r="FR8" s="349"/>
      <c r="FS8" s="349"/>
      <c r="FT8" s="349"/>
      <c r="FU8" s="349"/>
      <c r="FV8" s="349"/>
      <c r="FW8" s="349"/>
      <c r="FX8" s="349"/>
      <c r="FY8" s="349"/>
      <c r="FZ8" s="349"/>
      <c r="GA8" s="349"/>
      <c r="GB8" s="349"/>
      <c r="GC8" s="349"/>
      <c r="GD8" s="349"/>
      <c r="GE8" s="349"/>
      <c r="GF8" s="349"/>
      <c r="GG8" s="349"/>
      <c r="GH8" s="349"/>
      <c r="GI8" s="349"/>
      <c r="GJ8" s="349"/>
      <c r="GK8" s="349"/>
      <c r="GL8" s="349"/>
      <c r="GM8" s="349"/>
      <c r="GN8" s="349"/>
      <c r="GO8" s="349"/>
      <c r="GP8" s="349"/>
      <c r="GQ8" s="349"/>
      <c r="GR8" s="349"/>
      <c r="GS8" s="349"/>
      <c r="GT8" s="349"/>
      <c r="GU8" s="349"/>
      <c r="GV8" s="349"/>
      <c r="GW8" s="349"/>
      <c r="GX8" s="349"/>
      <c r="GY8" s="349"/>
      <c r="GZ8" s="349"/>
      <c r="HA8" s="349"/>
      <c r="HB8" s="349"/>
      <c r="HC8" s="349"/>
      <c r="HD8" s="349"/>
      <c r="HE8" s="349"/>
      <c r="HF8" s="349"/>
      <c r="HG8" s="349"/>
      <c r="HH8" s="349"/>
      <c r="HI8" s="349"/>
      <c r="HJ8" s="349"/>
      <c r="HK8" s="349"/>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c r="AMK8"/>
      <c r="AML8"/>
      <c r="AMM8"/>
      <c r="AMN8"/>
      <c r="AMO8"/>
      <c r="AMP8"/>
    </row>
    <row r="9" spans="2:1030" ht="32.450000000000003" customHeight="1" x14ac:dyDescent="0.25">
      <c r="B9" s="44"/>
      <c r="C9" s="21"/>
      <c r="D9" s="21"/>
      <c r="E9" s="21"/>
      <c r="F9" s="23"/>
      <c r="G9" s="23"/>
      <c r="H9" s="23"/>
      <c r="I9" s="351"/>
      <c r="J9" s="351"/>
      <c r="K9" s="351"/>
      <c r="L9" s="351"/>
      <c r="M9" s="351"/>
      <c r="O9" s="436" t="s">
        <v>119</v>
      </c>
      <c r="P9" s="436"/>
      <c r="Q9" s="24">
        <v>43983</v>
      </c>
      <c r="R9" s="397"/>
      <c r="S9" s="349"/>
      <c r="T9" s="349"/>
      <c r="U9" s="349"/>
      <c r="V9" s="349"/>
      <c r="W9" s="349"/>
      <c r="X9" s="349"/>
      <c r="Y9" s="349"/>
      <c r="Z9" s="349"/>
      <c r="AA9" s="349"/>
      <c r="AB9" s="349"/>
      <c r="AC9" s="349"/>
      <c r="AD9" s="349"/>
      <c r="AE9" s="349"/>
      <c r="AF9" s="349"/>
      <c r="AG9" s="349"/>
      <c r="AH9" s="349"/>
      <c r="AI9" s="349"/>
      <c r="AJ9" s="349"/>
      <c r="AK9" s="349"/>
      <c r="AL9" s="349"/>
      <c r="AM9" s="349"/>
      <c r="AN9" s="349"/>
      <c r="AO9" s="349"/>
      <c r="AP9" s="349"/>
      <c r="AQ9" s="349"/>
      <c r="AR9" s="349"/>
      <c r="AS9" s="349"/>
      <c r="AT9" s="349"/>
      <c r="AU9" s="349"/>
      <c r="AV9" s="349"/>
      <c r="AW9" s="349"/>
      <c r="AX9" s="349"/>
      <c r="AY9" s="349"/>
      <c r="AZ9" s="349"/>
      <c r="BA9" s="349"/>
      <c r="BB9" s="349"/>
      <c r="BC9" s="349"/>
      <c r="BD9" s="349"/>
      <c r="BE9" s="349"/>
      <c r="BF9" s="349"/>
      <c r="BG9" s="349"/>
      <c r="BH9" s="349"/>
      <c r="BI9" s="349"/>
      <c r="BJ9" s="349"/>
      <c r="BK9" s="349"/>
      <c r="BL9" s="349"/>
      <c r="BM9" s="349"/>
      <c r="BN9" s="349"/>
      <c r="BO9" s="349"/>
      <c r="BP9" s="349"/>
      <c r="BQ9" s="349"/>
      <c r="BR9" s="349"/>
      <c r="BS9" s="349"/>
      <c r="BT9" s="349"/>
      <c r="BU9" s="349"/>
      <c r="BV9" s="349"/>
      <c r="BW9" s="349"/>
      <c r="BX9" s="349"/>
      <c r="BY9" s="349"/>
      <c r="BZ9" s="349"/>
      <c r="CA9" s="349"/>
      <c r="CB9" s="349"/>
      <c r="CC9" s="349"/>
      <c r="CD9" s="349"/>
      <c r="CE9" s="349"/>
      <c r="CF9" s="349"/>
      <c r="CG9" s="349"/>
      <c r="CH9" s="349"/>
      <c r="CI9" s="349"/>
      <c r="CJ9" s="349"/>
      <c r="CK9" s="349"/>
      <c r="CL9" s="349"/>
      <c r="CM9" s="349"/>
      <c r="CN9" s="349"/>
      <c r="CO9" s="349"/>
      <c r="CP9" s="349"/>
      <c r="CQ9" s="349"/>
      <c r="CR9" s="349"/>
      <c r="CS9" s="349"/>
      <c r="CT9" s="349"/>
      <c r="CU9" s="349"/>
      <c r="CV9" s="349"/>
      <c r="CW9" s="349"/>
      <c r="CX9" s="349"/>
      <c r="CY9" s="349"/>
      <c r="CZ9" s="349"/>
      <c r="DA9" s="349"/>
      <c r="DB9" s="349"/>
      <c r="DC9" s="349"/>
      <c r="DD9" s="349"/>
      <c r="DE9" s="349"/>
      <c r="DF9" s="349"/>
      <c r="DG9" s="349"/>
      <c r="DH9" s="349"/>
      <c r="DI9" s="349"/>
      <c r="DJ9" s="349"/>
      <c r="DK9" s="349"/>
      <c r="DL9" s="349"/>
      <c r="DM9" s="349"/>
      <c r="DN9" s="349"/>
      <c r="DO9" s="349"/>
      <c r="DP9" s="349"/>
      <c r="DQ9" s="349"/>
      <c r="DR9" s="349"/>
      <c r="DS9" s="349"/>
      <c r="DT9" s="349"/>
      <c r="DU9" s="349"/>
      <c r="DV9" s="349"/>
      <c r="DW9" s="349"/>
      <c r="DX9" s="349"/>
      <c r="DY9" s="349"/>
      <c r="DZ9" s="349"/>
      <c r="EA9" s="349"/>
      <c r="EB9" s="349"/>
      <c r="EC9" s="349"/>
      <c r="ED9" s="349"/>
      <c r="EE9" s="349"/>
      <c r="EF9" s="349"/>
      <c r="EG9" s="349"/>
      <c r="EH9" s="349"/>
      <c r="EI9" s="349"/>
      <c r="EJ9" s="349"/>
      <c r="EK9" s="349"/>
      <c r="EL9" s="349"/>
      <c r="EM9" s="349"/>
      <c r="EN9" s="349"/>
      <c r="EO9" s="349"/>
      <c r="EP9" s="349"/>
      <c r="EQ9" s="349"/>
      <c r="ER9" s="349"/>
      <c r="ES9" s="349"/>
      <c r="ET9" s="349"/>
      <c r="EU9" s="349"/>
      <c r="EV9" s="349"/>
      <c r="EW9" s="349"/>
      <c r="EX9" s="349"/>
      <c r="EY9" s="349"/>
      <c r="EZ9" s="349"/>
      <c r="FA9" s="349"/>
      <c r="FB9" s="349"/>
      <c r="FC9" s="349"/>
      <c r="FD9" s="349"/>
      <c r="FE9" s="349"/>
      <c r="FF9" s="349"/>
      <c r="FG9" s="349"/>
      <c r="FH9" s="349"/>
      <c r="FI9" s="349"/>
      <c r="FJ9" s="349"/>
      <c r="FK9" s="349"/>
      <c r="FL9" s="349"/>
      <c r="FM9" s="349"/>
      <c r="FN9" s="349"/>
      <c r="FO9" s="349"/>
      <c r="FP9" s="349"/>
      <c r="FQ9" s="349"/>
      <c r="FR9" s="349"/>
      <c r="FS9" s="349"/>
      <c r="FT9" s="349"/>
      <c r="FU9" s="349"/>
      <c r="FV9" s="349"/>
      <c r="FW9" s="349"/>
      <c r="FX9" s="349"/>
      <c r="FY9" s="349"/>
      <c r="FZ9" s="349"/>
      <c r="GA9" s="349"/>
      <c r="GB9" s="349"/>
      <c r="GC9" s="349"/>
      <c r="GD9" s="349"/>
      <c r="GE9" s="349"/>
      <c r="GF9" s="349"/>
      <c r="GG9" s="349"/>
      <c r="GH9" s="349"/>
      <c r="GI9" s="349"/>
      <c r="GJ9" s="349"/>
      <c r="GK9" s="349"/>
      <c r="GL9" s="349"/>
      <c r="GM9" s="349"/>
      <c r="GN9" s="349"/>
      <c r="GO9" s="349"/>
      <c r="GP9" s="349"/>
      <c r="GQ9" s="349"/>
      <c r="GR9" s="349"/>
      <c r="GS9" s="349"/>
      <c r="GT9" s="349"/>
      <c r="GU9" s="349"/>
      <c r="GV9" s="349"/>
      <c r="GW9" s="349"/>
      <c r="GX9" s="349"/>
      <c r="GY9" s="349"/>
      <c r="GZ9" s="349"/>
      <c r="HA9" s="349"/>
      <c r="HB9" s="349"/>
      <c r="HC9" s="349"/>
      <c r="HD9" s="349"/>
      <c r="HE9" s="349"/>
      <c r="HF9" s="349"/>
      <c r="HG9" s="349"/>
      <c r="HH9" s="349"/>
      <c r="HI9" s="349"/>
      <c r="HJ9" s="349"/>
      <c r="HK9" s="34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c r="AMK9"/>
      <c r="AML9"/>
      <c r="AMM9"/>
      <c r="AMN9"/>
      <c r="AMO9"/>
      <c r="AMP9"/>
    </row>
    <row r="10" spans="2:1030" ht="15.6" customHeight="1" x14ac:dyDescent="0.25">
      <c r="B10" s="44" t="s">
        <v>120</v>
      </c>
      <c r="C10" s="435" t="s">
        <v>121</v>
      </c>
      <c r="D10" s="435"/>
      <c r="E10" s="435"/>
      <c r="F10" s="23"/>
      <c r="G10" s="23"/>
      <c r="H10" s="23"/>
      <c r="I10" s="351"/>
      <c r="J10" s="351"/>
      <c r="K10" s="351"/>
      <c r="L10" s="351"/>
      <c r="M10" s="351"/>
      <c r="O10" s="455" t="s">
        <v>122</v>
      </c>
      <c r="P10" s="455"/>
      <c r="Q10" s="25" t="s">
        <v>123</v>
      </c>
      <c r="R10" s="360"/>
      <c r="S10" s="349"/>
      <c r="T10" s="349"/>
      <c r="U10" s="349"/>
      <c r="V10" s="349"/>
      <c r="W10" s="349"/>
      <c r="X10" s="349"/>
      <c r="Y10" s="349"/>
      <c r="Z10" s="349"/>
      <c r="AA10" s="349"/>
      <c r="AB10" s="349"/>
      <c r="AC10" s="349"/>
      <c r="AD10" s="349"/>
      <c r="AE10" s="349"/>
      <c r="AF10" s="349"/>
      <c r="AG10" s="349"/>
      <c r="AH10" s="349"/>
      <c r="AI10" s="349"/>
      <c r="AJ10" s="349"/>
      <c r="AK10" s="349"/>
      <c r="AL10" s="349"/>
      <c r="AM10" s="349"/>
      <c r="AN10" s="349"/>
      <c r="AO10" s="349"/>
      <c r="AP10" s="349"/>
      <c r="AQ10" s="349"/>
      <c r="AR10" s="349"/>
      <c r="AS10" s="349"/>
      <c r="AT10" s="349"/>
      <c r="AU10" s="349"/>
      <c r="AV10" s="349"/>
      <c r="AW10" s="349"/>
      <c r="AX10" s="349"/>
      <c r="AY10" s="349"/>
      <c r="AZ10" s="349"/>
      <c r="BA10" s="349"/>
      <c r="BB10" s="349"/>
      <c r="BC10" s="349"/>
      <c r="BD10" s="349"/>
      <c r="BE10" s="349"/>
      <c r="BF10" s="349"/>
      <c r="BG10" s="349"/>
      <c r="BH10" s="349"/>
      <c r="BI10" s="349"/>
      <c r="BJ10" s="349"/>
      <c r="BK10" s="349"/>
      <c r="BL10" s="349"/>
      <c r="BM10" s="349"/>
      <c r="BN10" s="349"/>
      <c r="BO10" s="349"/>
      <c r="BP10" s="349"/>
      <c r="BQ10" s="349"/>
      <c r="BR10" s="349"/>
      <c r="BS10" s="349"/>
      <c r="BT10" s="349"/>
      <c r="BU10" s="349"/>
      <c r="BV10" s="349"/>
      <c r="BW10" s="349"/>
      <c r="BX10" s="349"/>
      <c r="BY10" s="349"/>
      <c r="BZ10" s="349"/>
      <c r="CA10" s="349"/>
      <c r="CB10" s="349"/>
      <c r="CC10" s="349"/>
      <c r="CD10" s="349"/>
      <c r="CE10" s="349"/>
      <c r="CF10" s="349"/>
      <c r="CG10" s="349"/>
      <c r="CH10" s="349"/>
      <c r="CI10" s="349"/>
      <c r="CJ10" s="349"/>
      <c r="CK10" s="349"/>
      <c r="CL10" s="349"/>
      <c r="CM10" s="349"/>
      <c r="CN10" s="349"/>
      <c r="CO10" s="349"/>
      <c r="CP10" s="349"/>
      <c r="CQ10" s="349"/>
      <c r="CR10" s="349"/>
      <c r="CS10" s="349"/>
      <c r="CT10" s="349"/>
      <c r="CU10" s="349"/>
      <c r="CV10" s="349"/>
      <c r="CW10" s="349"/>
      <c r="CX10" s="349"/>
      <c r="CY10" s="349"/>
      <c r="CZ10" s="349"/>
      <c r="DA10" s="349"/>
      <c r="DB10" s="349"/>
      <c r="DC10" s="349"/>
      <c r="DD10" s="349"/>
      <c r="DE10" s="349"/>
      <c r="DF10" s="349"/>
      <c r="DG10" s="349"/>
      <c r="DH10" s="349"/>
      <c r="DI10" s="349"/>
      <c r="DJ10" s="349"/>
      <c r="DK10" s="349"/>
      <c r="DL10" s="349"/>
      <c r="DM10" s="349"/>
      <c r="DN10" s="349"/>
      <c r="DO10" s="349"/>
      <c r="DP10" s="349"/>
      <c r="DQ10" s="349"/>
      <c r="DR10" s="349"/>
      <c r="DS10" s="349"/>
      <c r="DT10" s="349"/>
      <c r="DU10" s="349"/>
      <c r="DV10" s="349"/>
      <c r="DW10" s="349"/>
      <c r="DX10" s="349"/>
      <c r="DY10" s="349"/>
      <c r="DZ10" s="349"/>
      <c r="EA10" s="349"/>
      <c r="EB10" s="349"/>
      <c r="EC10" s="349"/>
      <c r="ED10" s="349"/>
      <c r="EE10" s="349"/>
      <c r="EF10" s="349"/>
      <c r="EG10" s="349"/>
      <c r="EH10" s="349"/>
      <c r="EI10" s="349"/>
      <c r="EJ10" s="349"/>
      <c r="EK10" s="349"/>
      <c r="EL10" s="349"/>
      <c r="EM10" s="349"/>
      <c r="EN10" s="349"/>
      <c r="EO10" s="349"/>
      <c r="EP10" s="349"/>
      <c r="EQ10" s="349"/>
      <c r="ER10" s="349"/>
      <c r="ES10" s="349"/>
      <c r="ET10" s="349"/>
      <c r="EU10" s="349"/>
      <c r="EV10" s="349"/>
      <c r="EW10" s="349"/>
      <c r="EX10" s="349"/>
      <c r="EY10" s="349"/>
      <c r="EZ10" s="349"/>
      <c r="FA10" s="349"/>
      <c r="FB10" s="349"/>
      <c r="FC10" s="349"/>
      <c r="FD10" s="349"/>
      <c r="FE10" s="349"/>
      <c r="FF10" s="349"/>
      <c r="FG10" s="349"/>
      <c r="FH10" s="349"/>
      <c r="FI10" s="349"/>
      <c r="FJ10" s="349"/>
      <c r="FK10" s="349"/>
      <c r="FL10" s="349"/>
      <c r="FM10" s="349"/>
      <c r="FN10" s="349"/>
      <c r="FO10" s="349"/>
      <c r="FP10" s="349"/>
      <c r="FQ10" s="349"/>
      <c r="FR10" s="349"/>
      <c r="FS10" s="349"/>
      <c r="FT10" s="349"/>
      <c r="FU10" s="349"/>
      <c r="FV10" s="349"/>
      <c r="FW10" s="349"/>
      <c r="FX10" s="349"/>
      <c r="FY10" s="349"/>
      <c r="FZ10" s="349"/>
      <c r="GA10" s="349"/>
      <c r="GB10" s="349"/>
      <c r="GC10" s="349"/>
      <c r="GD10" s="349"/>
      <c r="GE10" s="349"/>
      <c r="GF10" s="349"/>
      <c r="GG10" s="349"/>
      <c r="GH10" s="349"/>
      <c r="GI10" s="349"/>
      <c r="GJ10" s="349"/>
      <c r="GK10" s="349"/>
      <c r="GL10" s="349"/>
      <c r="GM10" s="349"/>
      <c r="GN10" s="349"/>
      <c r="GO10" s="349"/>
      <c r="GP10" s="349"/>
      <c r="GQ10" s="349"/>
      <c r="GR10" s="349"/>
      <c r="GS10" s="349"/>
      <c r="GT10" s="349"/>
      <c r="GU10" s="349"/>
      <c r="GV10" s="349"/>
      <c r="GW10" s="349"/>
      <c r="GX10" s="349"/>
      <c r="GY10" s="349"/>
      <c r="GZ10" s="349"/>
      <c r="HA10" s="349"/>
      <c r="HB10" s="349"/>
      <c r="HC10" s="349"/>
      <c r="HD10" s="349"/>
      <c r="HE10" s="349"/>
      <c r="HF10" s="349"/>
      <c r="HG10" s="349"/>
      <c r="HH10" s="349"/>
      <c r="HI10" s="349"/>
      <c r="HJ10" s="349"/>
      <c r="HK10" s="349"/>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c r="AMK10"/>
      <c r="AML10"/>
      <c r="AMM10"/>
      <c r="AMN10"/>
      <c r="AMO10"/>
      <c r="AMP10"/>
    </row>
    <row r="11" spans="2:1030" ht="15.6" customHeight="1" x14ac:dyDescent="0.25">
      <c r="B11" s="44" t="s">
        <v>124</v>
      </c>
      <c r="C11" s="435" t="s">
        <v>125</v>
      </c>
      <c r="D11" s="435"/>
      <c r="E11" s="435"/>
      <c r="F11" s="23"/>
      <c r="G11" s="23"/>
      <c r="H11" s="23"/>
      <c r="I11" s="351"/>
      <c r="J11" s="351"/>
      <c r="K11" s="351"/>
      <c r="L11" s="351"/>
      <c r="M11" s="351"/>
      <c r="O11" s="455" t="s">
        <v>126</v>
      </c>
      <c r="P11" s="455"/>
      <c r="Q11" s="26">
        <v>0.81850000000000001</v>
      </c>
      <c r="R11" s="360"/>
      <c r="S11" s="349"/>
      <c r="T11" s="349"/>
      <c r="U11" s="349"/>
      <c r="V11" s="349"/>
      <c r="W11" s="349"/>
      <c r="X11" s="349"/>
      <c r="Y11" s="349"/>
      <c r="Z11" s="349"/>
      <c r="AA11" s="349"/>
      <c r="AB11" s="349"/>
      <c r="AC11" s="349"/>
      <c r="AD11" s="349"/>
      <c r="AE11" s="349"/>
      <c r="AF11" s="349"/>
      <c r="AG11" s="349"/>
      <c r="AH11" s="349"/>
      <c r="AI11" s="349"/>
      <c r="AJ11" s="349"/>
      <c r="AK11" s="349"/>
      <c r="AL11" s="349"/>
      <c r="AM11" s="349"/>
      <c r="AN11" s="349"/>
      <c r="AO11" s="349"/>
      <c r="AP11" s="349"/>
      <c r="AQ11" s="349"/>
      <c r="AR11" s="349"/>
      <c r="AS11" s="349"/>
      <c r="AT11" s="349"/>
      <c r="AU11" s="349"/>
      <c r="AV11" s="349"/>
      <c r="AW11" s="349"/>
      <c r="AX11" s="349"/>
      <c r="AY11" s="349"/>
      <c r="AZ11" s="349"/>
      <c r="BA11" s="349"/>
      <c r="BB11" s="349"/>
      <c r="BC11" s="349"/>
      <c r="BD11" s="349"/>
      <c r="BE11" s="349"/>
      <c r="BF11" s="349"/>
      <c r="BG11" s="349"/>
      <c r="BH11" s="349"/>
      <c r="BI11" s="349"/>
      <c r="BJ11" s="349"/>
      <c r="BK11" s="349"/>
      <c r="BL11" s="349"/>
      <c r="BM11" s="349"/>
      <c r="BN11" s="349"/>
      <c r="BO11" s="349"/>
      <c r="BP11" s="349"/>
      <c r="BQ11" s="349"/>
      <c r="BR11" s="349"/>
      <c r="BS11" s="349"/>
      <c r="BT11" s="349"/>
      <c r="BU11" s="349"/>
      <c r="BV11" s="349"/>
      <c r="BW11" s="349"/>
      <c r="BX11" s="349"/>
      <c r="BY11" s="349"/>
      <c r="BZ11" s="349"/>
      <c r="CA11" s="349"/>
      <c r="CB11" s="349"/>
      <c r="CC11" s="349"/>
      <c r="CD11" s="349"/>
      <c r="CE11" s="349"/>
      <c r="CF11" s="349"/>
      <c r="CG11" s="349"/>
      <c r="CH11" s="349"/>
      <c r="CI11" s="349"/>
      <c r="CJ11" s="349"/>
      <c r="CK11" s="349"/>
      <c r="CL11" s="349"/>
      <c r="CM11" s="349"/>
      <c r="CN11" s="349"/>
      <c r="CO11" s="349"/>
      <c r="CP11" s="349"/>
      <c r="CQ11" s="349"/>
      <c r="CR11" s="349"/>
      <c r="CS11" s="349"/>
      <c r="CT11" s="349"/>
      <c r="CU11" s="349"/>
      <c r="CV11" s="349"/>
      <c r="CW11" s="349"/>
      <c r="CX11" s="349"/>
      <c r="CY11" s="349"/>
      <c r="CZ11" s="349"/>
      <c r="DA11" s="349"/>
      <c r="DB11" s="349"/>
      <c r="DC11" s="349"/>
      <c r="DD11" s="349"/>
      <c r="DE11" s="349"/>
      <c r="DF11" s="349"/>
      <c r="DG11" s="349"/>
      <c r="DH11" s="349"/>
      <c r="DI11" s="349"/>
      <c r="DJ11" s="349"/>
      <c r="DK11" s="349"/>
      <c r="DL11" s="349"/>
      <c r="DM11" s="349"/>
      <c r="DN11" s="349"/>
      <c r="DO11" s="349"/>
      <c r="DP11" s="349"/>
      <c r="DQ11" s="349"/>
      <c r="DR11" s="349"/>
      <c r="DS11" s="349"/>
      <c r="DT11" s="349"/>
      <c r="DU11" s="349"/>
      <c r="DV11" s="349"/>
      <c r="DW11" s="349"/>
      <c r="DX11" s="349"/>
      <c r="DY11" s="349"/>
      <c r="DZ11" s="349"/>
      <c r="EA11" s="349"/>
      <c r="EB11" s="349"/>
      <c r="EC11" s="349"/>
      <c r="ED11" s="349"/>
      <c r="EE11" s="349"/>
      <c r="EF11" s="349"/>
      <c r="EG11" s="349"/>
      <c r="EH11" s="349"/>
      <c r="EI11" s="349"/>
      <c r="EJ11" s="349"/>
      <c r="EK11" s="349"/>
      <c r="EL11" s="349"/>
      <c r="EM11" s="349"/>
      <c r="EN11" s="349"/>
      <c r="EO11" s="349"/>
      <c r="EP11" s="349"/>
      <c r="EQ11" s="349"/>
      <c r="ER11" s="349"/>
      <c r="ES11" s="349"/>
      <c r="ET11" s="349"/>
      <c r="EU11" s="349"/>
      <c r="EV11" s="349"/>
      <c r="EW11" s="349"/>
      <c r="EX11" s="349"/>
      <c r="EY11" s="349"/>
      <c r="EZ11" s="349"/>
      <c r="FA11" s="349"/>
      <c r="FB11" s="349"/>
      <c r="FC11" s="349"/>
      <c r="FD11" s="349"/>
      <c r="FE11" s="349"/>
      <c r="FF11" s="349"/>
      <c r="FG11" s="349"/>
      <c r="FH11" s="349"/>
      <c r="FI11" s="349"/>
      <c r="FJ11" s="349"/>
      <c r="FK11" s="349"/>
      <c r="FL11" s="349"/>
      <c r="FM11" s="349"/>
      <c r="FN11" s="349"/>
      <c r="FO11" s="349"/>
      <c r="FP11" s="349"/>
      <c r="FQ11" s="349"/>
      <c r="FR11" s="349"/>
      <c r="FS11" s="349"/>
      <c r="FT11" s="349"/>
      <c r="FU11" s="349"/>
      <c r="FV11" s="349"/>
      <c r="FW11" s="349"/>
      <c r="FX11" s="349"/>
      <c r="FY11" s="349"/>
      <c r="FZ11" s="349"/>
      <c r="GA11" s="349"/>
      <c r="GB11" s="349"/>
      <c r="GC11" s="349"/>
      <c r="GD11" s="349"/>
      <c r="GE11" s="349"/>
      <c r="GF11" s="349"/>
      <c r="GG11" s="349"/>
      <c r="GH11" s="349"/>
      <c r="GI11" s="349"/>
      <c r="GJ11" s="349"/>
      <c r="GK11" s="349"/>
      <c r="GL11" s="349"/>
      <c r="GM11" s="349"/>
      <c r="GN11" s="349"/>
      <c r="GO11" s="349"/>
      <c r="GP11" s="349"/>
      <c r="GQ11" s="349"/>
      <c r="GR11" s="349"/>
      <c r="GS11" s="349"/>
      <c r="GT11" s="349"/>
      <c r="GU11" s="349"/>
      <c r="GV11" s="349"/>
      <c r="GW11" s="349"/>
      <c r="GX11" s="349"/>
      <c r="GY11" s="349"/>
      <c r="GZ11" s="349"/>
      <c r="HA11" s="349"/>
      <c r="HB11" s="349"/>
      <c r="HC11" s="349"/>
      <c r="HD11" s="349"/>
      <c r="HE11" s="349"/>
      <c r="HF11" s="349"/>
      <c r="HG11" s="349"/>
      <c r="HH11" s="349"/>
      <c r="HI11" s="349"/>
      <c r="HJ11" s="349"/>
      <c r="HK11" s="349"/>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c r="AMK11"/>
      <c r="AML11"/>
      <c r="AMM11"/>
      <c r="AMN11"/>
      <c r="AMO11"/>
      <c r="AMP11"/>
    </row>
    <row r="12" spans="2:1030" ht="15.6" customHeight="1" x14ac:dyDescent="0.25">
      <c r="B12" s="45" t="s">
        <v>127</v>
      </c>
      <c r="C12" s="453" t="s">
        <v>128</v>
      </c>
      <c r="D12" s="453"/>
      <c r="E12" s="453"/>
      <c r="F12" s="23"/>
      <c r="G12" s="23"/>
      <c r="H12" s="23"/>
      <c r="I12" s="351"/>
      <c r="J12" s="351"/>
      <c r="K12" s="351"/>
      <c r="L12" s="351"/>
      <c r="M12" s="351"/>
      <c r="O12" s="455" t="s">
        <v>129</v>
      </c>
      <c r="P12" s="455"/>
      <c r="Q12" s="25" t="s">
        <v>130</v>
      </c>
      <c r="R12" s="360"/>
      <c r="S12" s="349"/>
      <c r="T12" s="349"/>
      <c r="U12" s="349"/>
      <c r="V12" s="349"/>
      <c r="W12" s="349"/>
      <c r="X12" s="349"/>
      <c r="Y12" s="349"/>
      <c r="Z12" s="349"/>
      <c r="AA12" s="349"/>
      <c r="AB12" s="349"/>
      <c r="AC12" s="349"/>
      <c r="AD12" s="349"/>
      <c r="AE12" s="349"/>
      <c r="AF12" s="349"/>
      <c r="AG12" s="349"/>
      <c r="AH12" s="349"/>
      <c r="AI12" s="349"/>
      <c r="AJ12" s="349"/>
      <c r="AK12" s="349"/>
      <c r="AL12" s="349"/>
      <c r="AM12" s="349"/>
      <c r="AN12" s="349"/>
      <c r="AO12" s="349"/>
      <c r="AP12" s="349"/>
      <c r="AQ12" s="349"/>
      <c r="AR12" s="349"/>
      <c r="AS12" s="349"/>
      <c r="AT12" s="349"/>
      <c r="AU12" s="349"/>
      <c r="AV12" s="349"/>
      <c r="AW12" s="349"/>
      <c r="AX12" s="349"/>
      <c r="AY12" s="349"/>
      <c r="AZ12" s="349"/>
      <c r="BA12" s="349"/>
      <c r="BB12" s="349"/>
      <c r="BC12" s="349"/>
      <c r="BD12" s="349"/>
      <c r="BE12" s="349"/>
      <c r="BF12" s="349"/>
      <c r="BG12" s="349"/>
      <c r="BH12" s="349"/>
      <c r="BI12" s="349"/>
      <c r="BJ12" s="349"/>
      <c r="BK12" s="349"/>
      <c r="BL12" s="349"/>
      <c r="BM12" s="349"/>
      <c r="BN12" s="349"/>
      <c r="BO12" s="349"/>
      <c r="BP12" s="349"/>
      <c r="BQ12" s="349"/>
      <c r="BR12" s="349"/>
      <c r="BS12" s="349"/>
      <c r="BT12" s="349"/>
      <c r="BU12" s="349"/>
      <c r="BV12" s="349"/>
      <c r="BW12" s="349"/>
      <c r="BX12" s="349"/>
      <c r="BY12" s="349"/>
      <c r="BZ12" s="349"/>
      <c r="CA12" s="349"/>
      <c r="CB12" s="349"/>
      <c r="CC12" s="349"/>
      <c r="CD12" s="349"/>
      <c r="CE12" s="349"/>
      <c r="CF12" s="349"/>
      <c r="CG12" s="349"/>
      <c r="CH12" s="349"/>
      <c r="CI12" s="349"/>
      <c r="CJ12" s="349"/>
      <c r="CK12" s="349"/>
      <c r="CL12" s="349"/>
      <c r="CM12" s="349"/>
      <c r="CN12" s="349"/>
      <c r="CO12" s="349"/>
      <c r="CP12" s="349"/>
      <c r="CQ12" s="349"/>
      <c r="CR12" s="349"/>
      <c r="CS12" s="349"/>
      <c r="CT12" s="349"/>
      <c r="CU12" s="349"/>
      <c r="CV12" s="349"/>
      <c r="CW12" s="349"/>
      <c r="CX12" s="349"/>
      <c r="CY12" s="349"/>
      <c r="CZ12" s="349"/>
      <c r="DA12" s="349"/>
      <c r="DB12" s="349"/>
      <c r="DC12" s="349"/>
      <c r="DD12" s="349"/>
      <c r="DE12" s="349"/>
      <c r="DF12" s="349"/>
      <c r="DG12" s="349"/>
      <c r="DH12" s="349"/>
      <c r="DI12" s="349"/>
      <c r="DJ12" s="349"/>
      <c r="DK12" s="349"/>
      <c r="DL12" s="349"/>
      <c r="DM12" s="349"/>
      <c r="DN12" s="349"/>
      <c r="DO12" s="349"/>
      <c r="DP12" s="349"/>
      <c r="DQ12" s="349"/>
      <c r="DR12" s="349"/>
      <c r="DS12" s="349"/>
      <c r="DT12" s="349"/>
      <c r="DU12" s="349"/>
      <c r="DV12" s="349"/>
      <c r="DW12" s="349"/>
      <c r="DX12" s="349"/>
      <c r="DY12" s="349"/>
      <c r="DZ12" s="349"/>
      <c r="EA12" s="349"/>
      <c r="EB12" s="349"/>
      <c r="EC12" s="349"/>
      <c r="ED12" s="349"/>
      <c r="EE12" s="349"/>
      <c r="EF12" s="349"/>
      <c r="EG12" s="349"/>
      <c r="EH12" s="349"/>
      <c r="EI12" s="349"/>
      <c r="EJ12" s="349"/>
      <c r="EK12" s="349"/>
      <c r="EL12" s="349"/>
      <c r="EM12" s="349"/>
      <c r="EN12" s="349"/>
      <c r="EO12" s="349"/>
      <c r="EP12" s="349"/>
      <c r="EQ12" s="349"/>
      <c r="ER12" s="349"/>
      <c r="ES12" s="349"/>
      <c r="ET12" s="349"/>
      <c r="EU12" s="349"/>
      <c r="EV12" s="349"/>
      <c r="EW12" s="349"/>
      <c r="EX12" s="349"/>
      <c r="EY12" s="349"/>
      <c r="EZ12" s="349"/>
      <c r="FA12" s="349"/>
      <c r="FB12" s="349"/>
      <c r="FC12" s="349"/>
      <c r="FD12" s="349"/>
      <c r="FE12" s="349"/>
      <c r="FF12" s="349"/>
      <c r="FG12" s="349"/>
      <c r="FH12" s="349"/>
      <c r="FI12" s="349"/>
      <c r="FJ12" s="349"/>
      <c r="FK12" s="349"/>
      <c r="FL12" s="349"/>
      <c r="FM12" s="349"/>
      <c r="FN12" s="349"/>
      <c r="FO12" s="349"/>
      <c r="FP12" s="349"/>
      <c r="FQ12" s="349"/>
      <c r="FR12" s="349"/>
      <c r="FS12" s="349"/>
      <c r="FT12" s="349"/>
      <c r="FU12" s="349"/>
      <c r="FV12" s="349"/>
      <c r="FW12" s="349"/>
      <c r="FX12" s="349"/>
      <c r="FY12" s="349"/>
      <c r="FZ12" s="349"/>
      <c r="GA12" s="349"/>
      <c r="GB12" s="349"/>
      <c r="GC12" s="349"/>
      <c r="GD12" s="349"/>
      <c r="GE12" s="349"/>
      <c r="GF12" s="349"/>
      <c r="GG12" s="349"/>
      <c r="GH12" s="349"/>
      <c r="GI12" s="349"/>
      <c r="GJ12" s="349"/>
      <c r="GK12" s="349"/>
      <c r="GL12" s="349"/>
      <c r="GM12" s="349"/>
      <c r="GN12" s="349"/>
      <c r="GO12" s="349"/>
      <c r="GP12" s="349"/>
      <c r="GQ12" s="349"/>
      <c r="GR12" s="349"/>
      <c r="GS12" s="349"/>
      <c r="GT12" s="349"/>
      <c r="GU12" s="349"/>
      <c r="GV12" s="349"/>
      <c r="GW12" s="349"/>
      <c r="GX12" s="349"/>
      <c r="GY12" s="349"/>
      <c r="GZ12" s="349"/>
      <c r="HA12" s="349"/>
      <c r="HB12" s="349"/>
      <c r="HC12" s="349"/>
      <c r="HD12" s="349"/>
      <c r="HE12" s="349"/>
      <c r="HF12" s="349"/>
      <c r="HG12" s="349"/>
      <c r="HH12" s="349"/>
      <c r="HI12" s="349"/>
      <c r="HJ12" s="349"/>
      <c r="HK12" s="349"/>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c r="AMK12"/>
      <c r="AML12"/>
      <c r="AMM12"/>
      <c r="AMN12"/>
      <c r="AMO12"/>
      <c r="AMP12"/>
    </row>
    <row r="13" spans="2:1030" ht="15.6" customHeight="1" x14ac:dyDescent="0.25">
      <c r="B13" s="44" t="str">
        <f>[1]Orçamentária!$B$11</f>
        <v xml:space="preserve">ÁREA: </v>
      </c>
      <c r="C13" s="454" t="s">
        <v>131</v>
      </c>
      <c r="D13" s="454"/>
      <c r="E13" s="454"/>
      <c r="F13" s="23"/>
      <c r="G13" s="23"/>
      <c r="H13" s="23"/>
      <c r="I13" s="351"/>
      <c r="J13" s="351"/>
      <c r="K13" s="351"/>
      <c r="L13" s="351"/>
      <c r="M13" s="351"/>
      <c r="O13" s="442" t="str">
        <f>[1]Orçamentária!$H$9</f>
        <v>BDI:</v>
      </c>
      <c r="P13" s="442"/>
      <c r="Q13" s="26">
        <v>0.26319999999999999</v>
      </c>
      <c r="R13" s="360"/>
      <c r="S13" s="349"/>
      <c r="T13" s="349"/>
      <c r="U13" s="349"/>
      <c r="V13" s="349"/>
      <c r="W13" s="349"/>
      <c r="X13" s="349"/>
      <c r="Y13" s="349"/>
      <c r="Z13" s="349"/>
      <c r="AA13" s="349"/>
      <c r="AB13" s="349"/>
      <c r="AC13" s="349"/>
      <c r="AD13" s="349"/>
      <c r="AE13" s="349"/>
      <c r="AF13" s="349"/>
      <c r="AG13" s="349"/>
      <c r="AH13" s="349"/>
      <c r="AI13" s="349"/>
      <c r="AJ13" s="349"/>
      <c r="AK13" s="349"/>
      <c r="AL13" s="349"/>
      <c r="AM13" s="349"/>
      <c r="AN13" s="349"/>
      <c r="AO13" s="349"/>
      <c r="AP13" s="349"/>
      <c r="AQ13" s="349"/>
      <c r="AR13" s="349"/>
      <c r="AS13" s="349"/>
      <c r="AT13" s="349"/>
      <c r="AU13" s="349"/>
      <c r="AV13" s="349"/>
      <c r="AW13" s="349"/>
      <c r="AX13" s="349"/>
      <c r="AY13" s="349"/>
      <c r="AZ13" s="349"/>
      <c r="BA13" s="349"/>
      <c r="BB13" s="349"/>
      <c r="BC13" s="349"/>
      <c r="BD13" s="349"/>
      <c r="BE13" s="349"/>
      <c r="BF13" s="349"/>
      <c r="BG13" s="349"/>
      <c r="BH13" s="349"/>
      <c r="BI13" s="349"/>
      <c r="BJ13" s="349"/>
      <c r="BK13" s="349"/>
      <c r="BL13" s="349"/>
      <c r="BM13" s="349"/>
      <c r="BN13" s="349"/>
      <c r="BO13" s="349"/>
      <c r="BP13" s="349"/>
      <c r="BQ13" s="349"/>
      <c r="BR13" s="349"/>
      <c r="BS13" s="349"/>
      <c r="BT13" s="349"/>
      <c r="BU13" s="349"/>
      <c r="BV13" s="349"/>
      <c r="BW13" s="349"/>
      <c r="BX13" s="349"/>
      <c r="BY13" s="349"/>
      <c r="BZ13" s="349"/>
      <c r="CA13" s="349"/>
      <c r="CB13" s="349"/>
      <c r="CC13" s="349"/>
      <c r="CD13" s="349"/>
      <c r="CE13" s="349"/>
      <c r="CF13" s="349"/>
      <c r="CG13" s="349"/>
      <c r="CH13" s="349"/>
      <c r="CI13" s="349"/>
      <c r="CJ13" s="349"/>
      <c r="CK13" s="349"/>
      <c r="CL13" s="349"/>
      <c r="CM13" s="349"/>
      <c r="CN13" s="349"/>
      <c r="CO13" s="349"/>
      <c r="CP13" s="349"/>
      <c r="CQ13" s="349"/>
      <c r="CR13" s="349"/>
      <c r="CS13" s="349"/>
      <c r="CT13" s="349"/>
      <c r="CU13" s="349"/>
      <c r="CV13" s="349"/>
      <c r="CW13" s="349"/>
      <c r="CX13" s="349"/>
      <c r="CY13" s="349"/>
      <c r="CZ13" s="349"/>
      <c r="DA13" s="349"/>
      <c r="DB13" s="349"/>
      <c r="DC13" s="349"/>
      <c r="DD13" s="349"/>
      <c r="DE13" s="349"/>
      <c r="DF13" s="349"/>
      <c r="DG13" s="349"/>
      <c r="DH13" s="349"/>
      <c r="DI13" s="349"/>
      <c r="DJ13" s="349"/>
      <c r="DK13" s="349"/>
      <c r="DL13" s="349"/>
      <c r="DM13" s="349"/>
      <c r="DN13" s="349"/>
      <c r="DO13" s="349"/>
      <c r="DP13" s="349"/>
      <c r="DQ13" s="349"/>
      <c r="DR13" s="349"/>
      <c r="DS13" s="349"/>
      <c r="DT13" s="349"/>
      <c r="DU13" s="349"/>
      <c r="DV13" s="349"/>
      <c r="DW13" s="349"/>
      <c r="DX13" s="349"/>
      <c r="DY13" s="349"/>
      <c r="DZ13" s="349"/>
      <c r="EA13" s="349"/>
      <c r="EB13" s="349"/>
      <c r="EC13" s="349"/>
      <c r="ED13" s="349"/>
      <c r="EE13" s="349"/>
      <c r="EF13" s="349"/>
      <c r="EG13" s="349"/>
      <c r="EH13" s="349"/>
      <c r="EI13" s="349"/>
      <c r="EJ13" s="349"/>
      <c r="EK13" s="349"/>
      <c r="EL13" s="349"/>
      <c r="EM13" s="349"/>
      <c r="EN13" s="349"/>
      <c r="EO13" s="349"/>
      <c r="EP13" s="349"/>
      <c r="EQ13" s="349"/>
      <c r="ER13" s="349"/>
      <c r="ES13" s="349"/>
      <c r="ET13" s="349"/>
      <c r="EU13" s="349"/>
      <c r="EV13" s="349"/>
      <c r="EW13" s="349"/>
      <c r="EX13" s="349"/>
      <c r="EY13" s="349"/>
      <c r="EZ13" s="349"/>
      <c r="FA13" s="349"/>
      <c r="FB13" s="349"/>
      <c r="FC13" s="349"/>
      <c r="FD13" s="349"/>
      <c r="FE13" s="349"/>
      <c r="FF13" s="349"/>
      <c r="FG13" s="349"/>
      <c r="FH13" s="349"/>
      <c r="FI13" s="349"/>
      <c r="FJ13" s="349"/>
      <c r="FK13" s="349"/>
      <c r="FL13" s="349"/>
      <c r="FM13" s="349"/>
      <c r="FN13" s="349"/>
      <c r="FO13" s="349"/>
      <c r="FP13" s="349"/>
      <c r="FQ13" s="349"/>
      <c r="FR13" s="349"/>
      <c r="FS13" s="349"/>
      <c r="FT13" s="349"/>
      <c r="FU13" s="349"/>
      <c r="FV13" s="349"/>
      <c r="FW13" s="349"/>
      <c r="FX13" s="349"/>
      <c r="FY13" s="349"/>
      <c r="FZ13" s="349"/>
      <c r="GA13" s="349"/>
      <c r="GB13" s="349"/>
      <c r="GC13" s="349"/>
      <c r="GD13" s="349"/>
      <c r="GE13" s="349"/>
      <c r="GF13" s="349"/>
      <c r="GG13" s="349"/>
      <c r="GH13" s="349"/>
      <c r="GI13" s="349"/>
      <c r="GJ13" s="349"/>
      <c r="GK13" s="349"/>
      <c r="GL13" s="349"/>
      <c r="GM13" s="349"/>
      <c r="GN13" s="349"/>
      <c r="GO13" s="349"/>
      <c r="GP13" s="349"/>
      <c r="GQ13" s="349"/>
      <c r="GR13" s="349"/>
      <c r="GS13" s="349"/>
      <c r="GT13" s="349"/>
      <c r="GU13" s="349"/>
      <c r="GV13" s="349"/>
      <c r="GW13" s="349"/>
      <c r="GX13" s="349"/>
      <c r="GY13" s="349"/>
      <c r="GZ13" s="349"/>
      <c r="HA13" s="349"/>
      <c r="HB13" s="349"/>
      <c r="HC13" s="349"/>
      <c r="HD13" s="349"/>
      <c r="HE13" s="349"/>
      <c r="HF13" s="349"/>
      <c r="HG13" s="349"/>
      <c r="HH13" s="349"/>
      <c r="HI13" s="349"/>
      <c r="HJ13" s="349"/>
      <c r="HK13" s="349"/>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c r="AMI13"/>
      <c r="AMJ13"/>
      <c r="AMK13"/>
      <c r="AML13"/>
      <c r="AMM13"/>
      <c r="AMN13"/>
      <c r="AMO13"/>
      <c r="AMP13"/>
    </row>
    <row r="14" spans="2:1030" ht="15.6" customHeight="1" x14ac:dyDescent="0.25">
      <c r="B14" s="21"/>
      <c r="C14" s="58"/>
      <c r="D14" s="58"/>
      <c r="E14" s="23"/>
      <c r="F14" s="23"/>
      <c r="G14" s="23"/>
      <c r="H14" s="23"/>
      <c r="I14" s="351"/>
      <c r="J14" s="351"/>
      <c r="K14" s="351"/>
      <c r="L14" s="351"/>
      <c r="M14" s="351"/>
      <c r="O14" s="442" t="s">
        <v>132</v>
      </c>
      <c r="P14" s="442"/>
      <c r="Q14" s="26">
        <v>0.19270000000000001</v>
      </c>
      <c r="R14" s="360"/>
      <c r="S14" s="349"/>
      <c r="T14" s="349"/>
      <c r="U14" s="349"/>
      <c r="V14" s="349"/>
      <c r="W14" s="349"/>
      <c r="X14" s="349"/>
      <c r="Y14" s="349"/>
      <c r="Z14" s="349"/>
      <c r="AA14" s="349"/>
      <c r="AB14" s="349"/>
      <c r="AC14" s="349"/>
      <c r="AD14" s="349"/>
      <c r="AE14" s="349"/>
      <c r="AF14" s="349"/>
      <c r="AG14" s="349"/>
      <c r="AH14" s="349"/>
      <c r="AI14" s="349"/>
      <c r="AJ14" s="349"/>
      <c r="AK14" s="349"/>
      <c r="AL14" s="349"/>
      <c r="AM14" s="349"/>
      <c r="AN14" s="349"/>
      <c r="AO14" s="349"/>
      <c r="AP14" s="349"/>
      <c r="AQ14" s="349"/>
      <c r="AR14" s="349"/>
      <c r="AS14" s="349"/>
      <c r="AT14" s="349"/>
      <c r="AU14" s="349"/>
      <c r="AV14" s="349"/>
      <c r="AW14" s="349"/>
      <c r="AX14" s="349"/>
      <c r="AY14" s="349"/>
      <c r="AZ14" s="349"/>
      <c r="BA14" s="349"/>
      <c r="BB14" s="349"/>
      <c r="BC14" s="349"/>
      <c r="BD14" s="349"/>
      <c r="BE14" s="349"/>
      <c r="BF14" s="349"/>
      <c r="BG14" s="349"/>
      <c r="BH14" s="349"/>
      <c r="BI14" s="349"/>
      <c r="BJ14" s="349"/>
      <c r="BK14" s="349"/>
      <c r="BL14" s="349"/>
      <c r="BM14" s="349"/>
      <c r="BN14" s="349"/>
      <c r="BO14" s="349"/>
      <c r="BP14" s="349"/>
      <c r="BQ14" s="349"/>
      <c r="BR14" s="349"/>
      <c r="BS14" s="349"/>
      <c r="BT14" s="349"/>
      <c r="BU14" s="349"/>
      <c r="BV14" s="349"/>
      <c r="BW14" s="349"/>
      <c r="BX14" s="349"/>
      <c r="BY14" s="349"/>
      <c r="BZ14" s="349"/>
      <c r="CA14" s="349"/>
      <c r="CB14" s="349"/>
      <c r="CC14" s="349"/>
      <c r="CD14" s="349"/>
      <c r="CE14" s="349"/>
      <c r="CF14" s="349"/>
      <c r="CG14" s="349"/>
      <c r="CH14" s="349"/>
      <c r="CI14" s="349"/>
      <c r="CJ14" s="349"/>
      <c r="CK14" s="349"/>
      <c r="CL14" s="349"/>
      <c r="CM14" s="349"/>
      <c r="CN14" s="349"/>
      <c r="CO14" s="349"/>
      <c r="CP14" s="349"/>
      <c r="CQ14" s="349"/>
      <c r="CR14" s="349"/>
      <c r="CS14" s="349"/>
      <c r="CT14" s="349"/>
      <c r="CU14" s="349"/>
      <c r="CV14" s="349"/>
      <c r="CW14" s="349"/>
      <c r="CX14" s="349"/>
      <c r="CY14" s="349"/>
      <c r="CZ14" s="349"/>
      <c r="DA14" s="349"/>
      <c r="DB14" s="349"/>
      <c r="DC14" s="349"/>
      <c r="DD14" s="349"/>
      <c r="DE14" s="349"/>
      <c r="DF14" s="349"/>
      <c r="DG14" s="349"/>
      <c r="DH14" s="349"/>
      <c r="DI14" s="349"/>
      <c r="DJ14" s="349"/>
      <c r="DK14" s="349"/>
      <c r="DL14" s="349"/>
      <c r="DM14" s="349"/>
      <c r="DN14" s="349"/>
      <c r="DO14" s="349"/>
      <c r="DP14" s="349"/>
      <c r="DQ14" s="349"/>
      <c r="DR14" s="349"/>
      <c r="DS14" s="349"/>
      <c r="DT14" s="349"/>
      <c r="DU14" s="349"/>
      <c r="DV14" s="349"/>
      <c r="DW14" s="349"/>
      <c r="DX14" s="349"/>
      <c r="DY14" s="349"/>
      <c r="DZ14" s="349"/>
      <c r="EA14" s="349"/>
      <c r="EB14" s="349"/>
      <c r="EC14" s="349"/>
      <c r="ED14" s="349"/>
      <c r="EE14" s="349"/>
      <c r="EF14" s="349"/>
      <c r="EG14" s="349"/>
      <c r="EH14" s="349"/>
      <c r="EI14" s="349"/>
      <c r="EJ14" s="349"/>
      <c r="EK14" s="349"/>
      <c r="EL14" s="349"/>
      <c r="EM14" s="349"/>
      <c r="EN14" s="349"/>
      <c r="EO14" s="349"/>
      <c r="EP14" s="349"/>
      <c r="EQ14" s="349"/>
      <c r="ER14" s="349"/>
      <c r="ES14" s="349"/>
      <c r="ET14" s="349"/>
      <c r="EU14" s="349"/>
      <c r="EV14" s="349"/>
      <c r="EW14" s="349"/>
      <c r="EX14" s="349"/>
      <c r="EY14" s="349"/>
      <c r="EZ14" s="349"/>
      <c r="FA14" s="349"/>
      <c r="FB14" s="349"/>
      <c r="FC14" s="349"/>
      <c r="FD14" s="349"/>
      <c r="FE14" s="349"/>
      <c r="FF14" s="349"/>
      <c r="FG14" s="349"/>
      <c r="FH14" s="349"/>
      <c r="FI14" s="349"/>
      <c r="FJ14" s="349"/>
      <c r="FK14" s="349"/>
      <c r="FL14" s="349"/>
      <c r="FM14" s="349"/>
      <c r="FN14" s="349"/>
      <c r="FO14" s="349"/>
      <c r="FP14" s="349"/>
      <c r="FQ14" s="349"/>
      <c r="FR14" s="349"/>
      <c r="FS14" s="349"/>
      <c r="FT14" s="349"/>
      <c r="FU14" s="349"/>
      <c r="FV14" s="349"/>
      <c r="FW14" s="349"/>
      <c r="FX14" s="349"/>
      <c r="FY14" s="349"/>
      <c r="FZ14" s="349"/>
      <c r="GA14" s="349"/>
      <c r="GB14" s="349"/>
      <c r="GC14" s="349"/>
      <c r="GD14" s="349"/>
      <c r="GE14" s="349"/>
      <c r="GF14" s="349"/>
      <c r="GG14" s="349"/>
      <c r="GH14" s="349"/>
      <c r="GI14" s="349"/>
      <c r="GJ14" s="349"/>
      <c r="GK14" s="349"/>
      <c r="GL14" s="349"/>
      <c r="GM14" s="349"/>
      <c r="GN14" s="349"/>
      <c r="GO14" s="349"/>
      <c r="GP14" s="349"/>
      <c r="GQ14" s="349"/>
      <c r="GR14" s="349"/>
      <c r="GS14" s="349"/>
      <c r="GT14" s="349"/>
      <c r="GU14" s="349"/>
      <c r="GV14" s="349"/>
      <c r="GW14" s="349"/>
      <c r="GX14" s="349"/>
      <c r="GY14" s="349"/>
      <c r="GZ14" s="349"/>
      <c r="HA14" s="349"/>
      <c r="HB14" s="349"/>
      <c r="HC14" s="349"/>
      <c r="HD14" s="349"/>
      <c r="HE14" s="349"/>
      <c r="HF14" s="349"/>
      <c r="HG14" s="349"/>
      <c r="HH14" s="349"/>
      <c r="HI14" s="349"/>
      <c r="HJ14" s="349"/>
      <c r="HK14" s="349"/>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c r="AMK14"/>
      <c r="AML14"/>
      <c r="AMM14"/>
      <c r="AMN14"/>
      <c r="AMO14"/>
      <c r="AMP14"/>
    </row>
    <row r="15" spans="2:1030" ht="15.6" customHeight="1" x14ac:dyDescent="0.25">
      <c r="B15" s="21"/>
      <c r="C15" s="58"/>
      <c r="D15" s="58"/>
      <c r="E15" s="23"/>
      <c r="F15" s="23"/>
      <c r="G15" s="23"/>
      <c r="H15" s="23"/>
      <c r="I15" s="351"/>
      <c r="J15" s="351"/>
      <c r="K15" s="351"/>
      <c r="L15" s="351"/>
      <c r="M15" s="351"/>
      <c r="N15" s="54"/>
      <c r="O15" s="23"/>
      <c r="P15" s="355"/>
      <c r="Q15" s="355"/>
      <c r="R15" s="360"/>
      <c r="S15" s="349"/>
      <c r="T15" s="349"/>
      <c r="U15" s="349"/>
      <c r="V15" s="349"/>
      <c r="W15" s="349"/>
      <c r="X15" s="349"/>
      <c r="Y15" s="349"/>
      <c r="Z15" s="349"/>
      <c r="AA15" s="349"/>
      <c r="AB15" s="349"/>
      <c r="AC15" s="349"/>
      <c r="AD15" s="349"/>
      <c r="AE15" s="349"/>
      <c r="AF15" s="349"/>
      <c r="AG15" s="349"/>
      <c r="AH15" s="349"/>
      <c r="AI15" s="349"/>
      <c r="AJ15" s="349"/>
      <c r="AK15" s="349"/>
      <c r="AL15" s="349"/>
      <c r="AM15" s="349"/>
      <c r="AN15" s="349"/>
      <c r="AO15" s="349"/>
      <c r="AP15" s="349"/>
      <c r="AQ15" s="349"/>
      <c r="AR15" s="349"/>
      <c r="AS15" s="349"/>
      <c r="AT15" s="349"/>
      <c r="AU15" s="349"/>
      <c r="AV15" s="349"/>
      <c r="AW15" s="349"/>
      <c r="AX15" s="349"/>
      <c r="AY15" s="349"/>
      <c r="AZ15" s="349"/>
      <c r="BA15" s="349"/>
      <c r="BB15" s="349"/>
      <c r="BC15" s="349"/>
      <c r="BD15" s="349"/>
      <c r="BE15" s="349"/>
      <c r="BF15" s="349"/>
      <c r="BG15" s="349"/>
      <c r="BH15" s="349"/>
      <c r="BI15" s="349"/>
      <c r="BJ15" s="349"/>
      <c r="BK15" s="349"/>
      <c r="BL15" s="349"/>
      <c r="BM15" s="349"/>
      <c r="BN15" s="349"/>
      <c r="BO15" s="349"/>
      <c r="BP15" s="349"/>
      <c r="BQ15" s="349"/>
      <c r="BR15" s="349"/>
      <c r="BS15" s="349"/>
      <c r="BT15" s="349"/>
      <c r="BU15" s="349"/>
      <c r="BV15" s="349"/>
      <c r="BW15" s="349"/>
      <c r="BX15" s="349"/>
      <c r="BY15" s="349"/>
      <c r="BZ15" s="349"/>
      <c r="CA15" s="349"/>
      <c r="CB15" s="349"/>
      <c r="CC15" s="349"/>
      <c r="CD15" s="349"/>
      <c r="CE15" s="349"/>
      <c r="CF15" s="349"/>
      <c r="CG15" s="349"/>
      <c r="CH15" s="349"/>
      <c r="CI15" s="349"/>
      <c r="CJ15" s="349"/>
      <c r="CK15" s="349"/>
      <c r="CL15" s="349"/>
      <c r="CM15" s="349"/>
      <c r="CN15" s="349"/>
      <c r="CO15" s="349"/>
      <c r="CP15" s="349"/>
      <c r="CQ15" s="349"/>
      <c r="CR15" s="349"/>
      <c r="CS15" s="349"/>
      <c r="CT15" s="349"/>
      <c r="CU15" s="349"/>
      <c r="CV15" s="349"/>
      <c r="CW15" s="349"/>
      <c r="CX15" s="349"/>
      <c r="CY15" s="349"/>
      <c r="CZ15" s="349"/>
      <c r="DA15" s="349"/>
      <c r="DB15" s="349"/>
      <c r="DC15" s="349"/>
      <c r="DD15" s="349"/>
      <c r="DE15" s="349"/>
      <c r="DF15" s="349"/>
      <c r="DG15" s="349"/>
      <c r="DH15" s="349"/>
      <c r="DI15" s="349"/>
      <c r="DJ15" s="349"/>
      <c r="DK15" s="349"/>
      <c r="DL15" s="349"/>
      <c r="DM15" s="349"/>
      <c r="DN15" s="349"/>
      <c r="DO15" s="349"/>
      <c r="DP15" s="349"/>
      <c r="DQ15" s="349"/>
      <c r="DR15" s="349"/>
      <c r="DS15" s="349"/>
      <c r="DT15" s="349"/>
      <c r="DU15" s="349"/>
      <c r="DV15" s="349"/>
      <c r="DW15" s="349"/>
      <c r="DX15" s="349"/>
      <c r="DY15" s="349"/>
      <c r="DZ15" s="349"/>
      <c r="EA15" s="349"/>
      <c r="EB15" s="349"/>
      <c r="EC15" s="349"/>
      <c r="ED15" s="349"/>
      <c r="EE15" s="349"/>
      <c r="EF15" s="349"/>
      <c r="EG15" s="349"/>
      <c r="EH15" s="349"/>
      <c r="EI15" s="349"/>
      <c r="EJ15" s="349"/>
      <c r="EK15" s="349"/>
      <c r="EL15" s="349"/>
      <c r="EM15" s="349"/>
      <c r="EN15" s="349"/>
      <c r="EO15" s="349"/>
      <c r="EP15" s="349"/>
      <c r="EQ15" s="349"/>
      <c r="ER15" s="349"/>
      <c r="ES15" s="349"/>
      <c r="ET15" s="349"/>
      <c r="EU15" s="349"/>
      <c r="EV15" s="349"/>
      <c r="EW15" s="349"/>
      <c r="EX15" s="349"/>
      <c r="EY15" s="349"/>
      <c r="EZ15" s="349"/>
      <c r="FA15" s="349"/>
      <c r="FB15" s="349"/>
      <c r="FC15" s="349"/>
      <c r="FD15" s="349"/>
      <c r="FE15" s="349"/>
      <c r="FF15" s="349"/>
      <c r="FG15" s="349"/>
      <c r="FH15" s="349"/>
      <c r="FI15" s="349"/>
      <c r="FJ15" s="349"/>
      <c r="FK15" s="349"/>
      <c r="FL15" s="349"/>
      <c r="FM15" s="349"/>
      <c r="FN15" s="349"/>
      <c r="FO15" s="349"/>
      <c r="FP15" s="349"/>
      <c r="FQ15" s="349"/>
      <c r="FR15" s="349"/>
      <c r="FS15" s="349"/>
      <c r="FT15" s="349"/>
      <c r="FU15" s="349"/>
      <c r="FV15" s="349"/>
      <c r="FW15" s="349"/>
      <c r="FX15" s="349"/>
      <c r="FY15" s="349"/>
      <c r="FZ15" s="349"/>
      <c r="GA15" s="349"/>
      <c r="GB15" s="349"/>
      <c r="GC15" s="349"/>
      <c r="GD15" s="349"/>
      <c r="GE15" s="349"/>
      <c r="GF15" s="349"/>
      <c r="GG15" s="349"/>
      <c r="GH15" s="349"/>
      <c r="GI15" s="349"/>
      <c r="GJ15" s="349"/>
      <c r="GK15" s="349"/>
      <c r="GL15" s="349"/>
      <c r="GM15" s="349"/>
      <c r="GN15" s="349"/>
      <c r="GO15" s="349"/>
      <c r="GP15" s="349"/>
      <c r="GQ15" s="349"/>
      <c r="GR15" s="349"/>
      <c r="GS15" s="349"/>
      <c r="GT15" s="349"/>
      <c r="GU15" s="349"/>
      <c r="GV15" s="349"/>
      <c r="GW15" s="349"/>
      <c r="GX15" s="349"/>
      <c r="GY15" s="349"/>
      <c r="GZ15" s="349"/>
      <c r="HA15" s="349"/>
      <c r="HB15" s="349"/>
      <c r="HC15" s="349"/>
      <c r="HD15" s="349"/>
      <c r="HE15" s="349"/>
      <c r="HF15" s="349"/>
      <c r="HG15" s="349"/>
      <c r="HH15" s="349"/>
      <c r="HI15" s="349"/>
      <c r="HJ15" s="349"/>
      <c r="HK15" s="349"/>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c r="ALL15"/>
      <c r="ALM15"/>
      <c r="ALN15"/>
      <c r="ALO15"/>
      <c r="ALP15"/>
      <c r="ALQ15"/>
      <c r="ALR15"/>
      <c r="ALS15"/>
      <c r="ALT15"/>
      <c r="ALU15"/>
      <c r="ALV15"/>
      <c r="ALW15"/>
      <c r="ALX15"/>
      <c r="ALY15"/>
      <c r="ALZ15"/>
      <c r="AMA15"/>
      <c r="AMB15"/>
      <c r="AMC15"/>
      <c r="AMD15"/>
      <c r="AME15"/>
      <c r="AMF15"/>
      <c r="AMG15"/>
      <c r="AMH15"/>
      <c r="AMI15"/>
      <c r="AMJ15"/>
      <c r="AMK15"/>
      <c r="AML15"/>
      <c r="AMM15"/>
      <c r="AMN15"/>
      <c r="AMO15"/>
      <c r="AMP15"/>
    </row>
    <row r="16" spans="2:1030" ht="28.15" customHeight="1" x14ac:dyDescent="0.2">
      <c r="B16" s="483" t="s">
        <v>1102</v>
      </c>
      <c r="C16" s="483"/>
      <c r="D16" s="483"/>
      <c r="E16" s="483"/>
      <c r="F16" s="483"/>
      <c r="G16" s="483"/>
      <c r="H16" s="483"/>
      <c r="I16" s="483"/>
      <c r="J16" s="483"/>
      <c r="K16" s="483"/>
      <c r="L16" s="483"/>
      <c r="M16" s="483"/>
      <c r="N16" s="483"/>
      <c r="O16" s="483"/>
      <c r="P16" s="483"/>
      <c r="Q16" s="483"/>
      <c r="R16" s="483"/>
      <c r="S16" s="349"/>
      <c r="T16" s="349"/>
      <c r="U16" s="349"/>
      <c r="V16" s="349"/>
      <c r="W16" s="349"/>
      <c r="X16" s="349"/>
      <c r="Y16" s="349"/>
      <c r="Z16" s="349"/>
      <c r="AA16" s="349"/>
      <c r="AB16" s="349"/>
      <c r="AC16" s="349"/>
      <c r="AD16" s="349"/>
      <c r="AE16" s="349"/>
      <c r="AF16" s="349"/>
      <c r="AG16" s="349"/>
      <c r="AH16" s="349"/>
      <c r="AI16" s="349"/>
      <c r="AJ16" s="349"/>
      <c r="AK16" s="349"/>
      <c r="AL16" s="349"/>
      <c r="AM16" s="349"/>
      <c r="AN16" s="349"/>
      <c r="AO16" s="349"/>
      <c r="AP16" s="349"/>
      <c r="AQ16" s="349"/>
      <c r="AR16" s="349"/>
      <c r="AS16" s="349"/>
      <c r="AT16" s="349"/>
      <c r="AU16" s="349"/>
      <c r="AV16" s="349"/>
      <c r="AW16" s="349"/>
      <c r="AX16" s="349"/>
      <c r="AY16" s="349"/>
      <c r="AZ16" s="349"/>
      <c r="BA16" s="349"/>
      <c r="BB16" s="349"/>
      <c r="BC16" s="349"/>
      <c r="BD16" s="349"/>
      <c r="BE16" s="349"/>
      <c r="BF16" s="349"/>
      <c r="BG16" s="349"/>
      <c r="BH16" s="349"/>
      <c r="BI16" s="349"/>
      <c r="BJ16" s="349"/>
      <c r="BK16" s="349"/>
      <c r="BL16" s="349"/>
      <c r="BM16" s="349"/>
      <c r="BN16" s="349"/>
      <c r="BO16" s="349"/>
      <c r="BP16" s="349"/>
      <c r="BQ16" s="349"/>
      <c r="BR16" s="349"/>
      <c r="BS16" s="349"/>
      <c r="BT16" s="349"/>
      <c r="BU16" s="349"/>
      <c r="BV16" s="349"/>
      <c r="BW16" s="349"/>
      <c r="BX16" s="349"/>
      <c r="BY16" s="349"/>
      <c r="BZ16" s="349"/>
      <c r="CA16" s="349"/>
      <c r="CB16" s="349"/>
      <c r="CC16" s="349"/>
      <c r="CD16" s="349"/>
      <c r="CE16" s="349"/>
      <c r="CF16" s="349"/>
      <c r="CG16" s="349"/>
      <c r="CH16" s="349"/>
      <c r="CI16" s="349"/>
      <c r="CJ16" s="349"/>
      <c r="CK16" s="349"/>
      <c r="CL16" s="349"/>
      <c r="CM16" s="349"/>
      <c r="CN16" s="349"/>
      <c r="CO16" s="349"/>
      <c r="CP16" s="349"/>
      <c r="CQ16" s="349"/>
      <c r="CR16" s="349"/>
      <c r="CS16" s="349"/>
      <c r="CT16" s="349"/>
      <c r="CU16" s="349"/>
      <c r="CV16" s="349"/>
      <c r="CW16" s="349"/>
      <c r="CX16" s="349"/>
      <c r="CY16" s="349"/>
      <c r="CZ16" s="349"/>
      <c r="DA16" s="349"/>
      <c r="DB16" s="349"/>
      <c r="DC16" s="349"/>
      <c r="DD16" s="349"/>
      <c r="DE16" s="349"/>
      <c r="DF16" s="349"/>
      <c r="DG16" s="349"/>
      <c r="DH16" s="349"/>
      <c r="DI16" s="349"/>
      <c r="DJ16" s="349"/>
      <c r="DK16" s="349"/>
      <c r="DL16" s="349"/>
      <c r="DM16" s="349"/>
      <c r="DN16" s="349"/>
      <c r="DO16" s="349"/>
      <c r="DP16" s="349"/>
      <c r="DQ16" s="349"/>
      <c r="DR16" s="349"/>
      <c r="DS16" s="349"/>
      <c r="DT16" s="349"/>
      <c r="DU16" s="349"/>
      <c r="DV16" s="349"/>
      <c r="DW16" s="349"/>
      <c r="DX16" s="349"/>
      <c r="DY16" s="349"/>
      <c r="DZ16" s="349"/>
      <c r="EA16" s="349"/>
      <c r="EB16" s="349"/>
      <c r="EC16" s="349"/>
      <c r="ED16" s="349"/>
      <c r="EE16" s="349"/>
      <c r="EF16" s="349"/>
      <c r="EG16" s="349"/>
      <c r="EH16" s="349"/>
      <c r="EI16" s="349"/>
      <c r="EJ16" s="349"/>
      <c r="EK16" s="349"/>
      <c r="EL16" s="349"/>
      <c r="EM16" s="349"/>
      <c r="EN16" s="349"/>
      <c r="EO16" s="349"/>
      <c r="EP16" s="349"/>
      <c r="EQ16" s="349"/>
      <c r="ER16" s="349"/>
      <c r="ES16" s="349"/>
      <c r="ET16" s="349"/>
      <c r="EU16" s="349"/>
      <c r="EV16" s="349"/>
      <c r="EW16" s="349"/>
      <c r="EX16" s="349"/>
      <c r="EY16" s="349"/>
      <c r="EZ16" s="349"/>
      <c r="FA16" s="349"/>
      <c r="FB16" s="349"/>
      <c r="FC16" s="349"/>
      <c r="FD16" s="349"/>
      <c r="FE16" s="349"/>
      <c r="FF16" s="349"/>
      <c r="FG16" s="349"/>
      <c r="FH16" s="349"/>
      <c r="FI16" s="349"/>
      <c r="FJ16" s="349"/>
      <c r="FK16" s="349"/>
      <c r="FL16" s="349"/>
      <c r="FM16" s="349"/>
      <c r="FN16" s="349"/>
      <c r="FO16" s="349"/>
      <c r="FP16" s="349"/>
      <c r="FQ16" s="349"/>
      <c r="FR16" s="349"/>
      <c r="FS16" s="349"/>
      <c r="FT16" s="349"/>
      <c r="FU16" s="349"/>
      <c r="FV16" s="349"/>
      <c r="FW16" s="349"/>
      <c r="FX16" s="349"/>
      <c r="FY16" s="349"/>
      <c r="FZ16" s="349"/>
      <c r="GA16" s="349"/>
      <c r="GB16" s="349"/>
      <c r="GC16" s="349"/>
      <c r="GD16" s="349"/>
      <c r="GE16" s="349"/>
      <c r="GF16" s="349"/>
      <c r="GG16" s="349"/>
      <c r="GH16" s="349"/>
      <c r="GI16" s="349"/>
      <c r="GJ16" s="349"/>
      <c r="GK16" s="349"/>
      <c r="GL16" s="349"/>
      <c r="GM16" s="349"/>
      <c r="GN16" s="349"/>
      <c r="GO16" s="349"/>
      <c r="GP16" s="349"/>
      <c r="GQ16" s="349"/>
      <c r="GR16" s="349"/>
      <c r="GS16" s="349"/>
      <c r="GT16" s="349"/>
      <c r="GU16" s="349"/>
      <c r="GV16" s="349"/>
      <c r="GW16" s="349"/>
      <c r="GX16" s="349"/>
      <c r="GY16" s="349"/>
      <c r="GZ16" s="349"/>
      <c r="HA16" s="349"/>
      <c r="HB16" s="349"/>
      <c r="HC16" s="349"/>
      <c r="HD16" s="349"/>
      <c r="HE16" s="349"/>
      <c r="HF16" s="349"/>
      <c r="HG16" s="349"/>
      <c r="HH16" s="349"/>
      <c r="HI16" s="349"/>
      <c r="HJ16" s="349"/>
      <c r="HK16" s="349"/>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c r="ALH16"/>
      <c r="ALI16"/>
      <c r="ALJ16"/>
      <c r="ALK16"/>
      <c r="ALL16"/>
      <c r="ALM16"/>
      <c r="ALN16"/>
      <c r="ALO16"/>
      <c r="ALP16"/>
      <c r="ALQ16"/>
      <c r="ALR16"/>
      <c r="ALS16"/>
      <c r="ALT16"/>
      <c r="ALU16"/>
      <c r="ALV16"/>
      <c r="ALW16"/>
      <c r="ALX16"/>
      <c r="ALY16"/>
      <c r="ALZ16"/>
      <c r="AMA16"/>
      <c r="AMB16"/>
      <c r="AMC16"/>
      <c r="AMD16"/>
      <c r="AME16"/>
      <c r="AMF16"/>
      <c r="AMG16"/>
      <c r="AMH16"/>
      <c r="AMI16"/>
      <c r="AMJ16"/>
      <c r="AMK16"/>
      <c r="AML16"/>
      <c r="AMM16"/>
      <c r="AMN16"/>
      <c r="AMO16"/>
      <c r="AMP16"/>
    </row>
    <row r="17" spans="2:1030" ht="15.6" customHeight="1" x14ac:dyDescent="0.2">
      <c r="B17" s="402"/>
      <c r="C17" s="402"/>
      <c r="D17" s="402"/>
      <c r="E17" s="402"/>
      <c r="F17" s="402"/>
      <c r="G17" s="402"/>
      <c r="H17" s="402"/>
      <c r="I17" s="402"/>
      <c r="J17" s="402"/>
      <c r="K17" s="402"/>
      <c r="L17" s="402"/>
      <c r="M17" s="402"/>
      <c r="N17" s="402"/>
      <c r="O17" s="402"/>
      <c r="P17" s="402"/>
      <c r="Q17" s="402"/>
      <c r="R17" s="402"/>
      <c r="S17" s="349"/>
      <c r="T17" s="349"/>
      <c r="U17" s="349"/>
      <c r="V17" s="349"/>
      <c r="W17" s="349"/>
      <c r="X17" s="349"/>
      <c r="Y17" s="349"/>
      <c r="Z17" s="349"/>
      <c r="AA17" s="349"/>
      <c r="AB17" s="349"/>
      <c r="AC17" s="349"/>
      <c r="AD17" s="349"/>
      <c r="AE17" s="349"/>
      <c r="AF17" s="349"/>
      <c r="AG17" s="349"/>
      <c r="AH17" s="349"/>
      <c r="AI17" s="349"/>
      <c r="AJ17" s="349"/>
      <c r="AK17" s="349"/>
      <c r="AL17" s="349"/>
      <c r="AM17" s="349"/>
      <c r="AN17" s="349"/>
      <c r="AO17" s="349"/>
      <c r="AP17" s="349"/>
      <c r="AQ17" s="349"/>
      <c r="AR17" s="349"/>
      <c r="AS17" s="349"/>
      <c r="AT17" s="349"/>
      <c r="AU17" s="349"/>
      <c r="AV17" s="349"/>
      <c r="AW17" s="349"/>
      <c r="AX17" s="349"/>
      <c r="AY17" s="349"/>
      <c r="AZ17" s="349"/>
      <c r="BA17" s="349"/>
      <c r="BB17" s="349"/>
      <c r="BC17" s="349"/>
      <c r="BD17" s="349"/>
      <c r="BE17" s="349"/>
      <c r="BF17" s="349"/>
      <c r="BG17" s="349"/>
      <c r="BH17" s="349"/>
      <c r="BI17" s="349"/>
      <c r="BJ17" s="349"/>
      <c r="BK17" s="349"/>
      <c r="BL17" s="349"/>
      <c r="BM17" s="349"/>
      <c r="BN17" s="349"/>
      <c r="BO17" s="349"/>
      <c r="BP17" s="349"/>
      <c r="BQ17" s="349"/>
      <c r="BR17" s="349"/>
      <c r="BS17" s="349"/>
      <c r="BT17" s="349"/>
      <c r="BU17" s="349"/>
      <c r="BV17" s="349"/>
      <c r="BW17" s="349"/>
      <c r="BX17" s="349"/>
      <c r="BY17" s="349"/>
      <c r="BZ17" s="349"/>
      <c r="CA17" s="349"/>
      <c r="CB17" s="349"/>
      <c r="CC17" s="349"/>
      <c r="CD17" s="349"/>
      <c r="CE17" s="349"/>
      <c r="CF17" s="349"/>
      <c r="CG17" s="349"/>
      <c r="CH17" s="349"/>
      <c r="CI17" s="349"/>
      <c r="CJ17" s="349"/>
      <c r="CK17" s="349"/>
      <c r="CL17" s="349"/>
      <c r="CM17" s="349"/>
      <c r="CN17" s="349"/>
      <c r="CO17" s="349"/>
      <c r="CP17" s="349"/>
      <c r="CQ17" s="349"/>
      <c r="CR17" s="349"/>
      <c r="CS17" s="349"/>
      <c r="CT17" s="349"/>
      <c r="CU17" s="349"/>
      <c r="CV17" s="349"/>
      <c r="CW17" s="349"/>
      <c r="CX17" s="349"/>
      <c r="CY17" s="349"/>
      <c r="CZ17" s="349"/>
      <c r="DA17" s="349"/>
      <c r="DB17" s="349"/>
      <c r="DC17" s="349"/>
      <c r="DD17" s="349"/>
      <c r="DE17" s="349"/>
      <c r="DF17" s="349"/>
      <c r="DG17" s="349"/>
      <c r="DH17" s="349"/>
      <c r="DI17" s="349"/>
      <c r="DJ17" s="349"/>
      <c r="DK17" s="349"/>
      <c r="DL17" s="349"/>
      <c r="DM17" s="349"/>
      <c r="DN17" s="349"/>
      <c r="DO17" s="349"/>
      <c r="DP17" s="349"/>
      <c r="DQ17" s="349"/>
      <c r="DR17" s="349"/>
      <c r="DS17" s="349"/>
      <c r="DT17" s="349"/>
      <c r="DU17" s="349"/>
      <c r="DV17" s="349"/>
      <c r="DW17" s="349"/>
      <c r="DX17" s="349"/>
      <c r="DY17" s="349"/>
      <c r="DZ17" s="349"/>
      <c r="EA17" s="349"/>
      <c r="EB17" s="349"/>
      <c r="EC17" s="349"/>
      <c r="ED17" s="349"/>
      <c r="EE17" s="349"/>
      <c r="EF17" s="349"/>
      <c r="EG17" s="349"/>
      <c r="EH17" s="349"/>
      <c r="EI17" s="349"/>
      <c r="EJ17" s="349"/>
      <c r="EK17" s="349"/>
      <c r="EL17" s="349"/>
      <c r="EM17" s="349"/>
      <c r="EN17" s="349"/>
      <c r="EO17" s="349"/>
      <c r="EP17" s="349"/>
      <c r="EQ17" s="349"/>
      <c r="ER17" s="349"/>
      <c r="ES17" s="349"/>
      <c r="ET17" s="349"/>
      <c r="EU17" s="349"/>
      <c r="EV17" s="349"/>
      <c r="EW17" s="349"/>
      <c r="EX17" s="349"/>
      <c r="EY17" s="349"/>
      <c r="EZ17" s="349"/>
      <c r="FA17" s="349"/>
      <c r="FB17" s="349"/>
      <c r="FC17" s="349"/>
      <c r="FD17" s="349"/>
      <c r="FE17" s="349"/>
      <c r="FF17" s="349"/>
      <c r="FG17" s="349"/>
      <c r="FH17" s="349"/>
      <c r="FI17" s="349"/>
      <c r="FJ17" s="349"/>
      <c r="FK17" s="349"/>
      <c r="FL17" s="349"/>
      <c r="FM17" s="349"/>
      <c r="FN17" s="349"/>
      <c r="FO17" s="349"/>
      <c r="FP17" s="349"/>
      <c r="FQ17" s="349"/>
      <c r="FR17" s="349"/>
      <c r="FS17" s="349"/>
      <c r="FT17" s="349"/>
      <c r="FU17" s="349"/>
      <c r="FV17" s="349"/>
      <c r="FW17" s="349"/>
      <c r="FX17" s="349"/>
      <c r="FY17" s="349"/>
      <c r="FZ17" s="349"/>
      <c r="GA17" s="349"/>
      <c r="GB17" s="349"/>
      <c r="GC17" s="349"/>
      <c r="GD17" s="349"/>
      <c r="GE17" s="349"/>
      <c r="GF17" s="349"/>
      <c r="GG17" s="349"/>
      <c r="GH17" s="349"/>
      <c r="GI17" s="349"/>
      <c r="GJ17" s="349"/>
      <c r="GK17" s="349"/>
      <c r="GL17" s="349"/>
      <c r="GM17" s="349"/>
      <c r="GN17" s="349"/>
      <c r="GO17" s="349"/>
      <c r="GP17" s="349"/>
      <c r="GQ17" s="349"/>
      <c r="GR17" s="349"/>
      <c r="GS17" s="349"/>
      <c r="GT17" s="349"/>
      <c r="GU17" s="349"/>
      <c r="GV17" s="349"/>
      <c r="GW17" s="349"/>
      <c r="GX17" s="349"/>
      <c r="GY17" s="349"/>
      <c r="GZ17" s="349"/>
      <c r="HA17" s="349"/>
      <c r="HB17" s="349"/>
      <c r="HC17" s="349"/>
      <c r="HD17" s="349"/>
      <c r="HE17" s="349"/>
      <c r="HF17" s="349"/>
      <c r="HG17" s="349"/>
      <c r="HH17" s="349"/>
      <c r="HI17" s="349"/>
      <c r="HJ17" s="349"/>
      <c r="HK17" s="349"/>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c r="AMK17"/>
      <c r="AML17"/>
      <c r="AMM17"/>
      <c r="AMN17"/>
      <c r="AMO17"/>
      <c r="AMP17"/>
    </row>
    <row r="18" spans="2:1030" ht="21.6" customHeight="1" x14ac:dyDescent="0.2">
      <c r="B18" s="484" t="s">
        <v>106</v>
      </c>
      <c r="C18" s="485"/>
      <c r="D18" s="485"/>
      <c r="E18" s="485"/>
      <c r="F18" s="485"/>
      <c r="G18" s="485"/>
      <c r="H18" s="485"/>
      <c r="I18" s="485"/>
      <c r="J18" s="485"/>
      <c r="K18" s="485"/>
      <c r="L18" s="485"/>
      <c r="M18" s="485"/>
      <c r="N18" s="485"/>
      <c r="O18" s="485"/>
      <c r="P18" s="485"/>
      <c r="Q18" s="485"/>
      <c r="R18" s="485"/>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349"/>
      <c r="AP18" s="349"/>
      <c r="AQ18" s="349"/>
      <c r="AR18" s="349"/>
      <c r="AS18" s="349"/>
      <c r="AT18" s="349"/>
      <c r="AU18" s="349"/>
      <c r="AV18" s="349"/>
      <c r="AW18" s="349"/>
      <c r="AX18" s="349"/>
      <c r="AY18" s="349"/>
      <c r="AZ18" s="349"/>
      <c r="BA18" s="349"/>
      <c r="BB18" s="349"/>
      <c r="BC18" s="349"/>
      <c r="BD18" s="349"/>
      <c r="BE18" s="349"/>
      <c r="BF18" s="349"/>
      <c r="BG18" s="349"/>
      <c r="BH18" s="349"/>
      <c r="BI18" s="349"/>
      <c r="BJ18" s="349"/>
      <c r="BK18" s="349"/>
      <c r="BL18" s="349"/>
      <c r="BM18" s="349"/>
      <c r="BN18" s="349"/>
      <c r="BO18" s="349"/>
      <c r="BP18" s="349"/>
      <c r="BQ18" s="349"/>
      <c r="BR18" s="349"/>
      <c r="BS18" s="349"/>
      <c r="BT18" s="349"/>
      <c r="BU18" s="349"/>
      <c r="BV18" s="349"/>
      <c r="BW18" s="349"/>
      <c r="BX18" s="349"/>
      <c r="BY18" s="349"/>
      <c r="BZ18" s="349"/>
      <c r="CA18" s="349"/>
      <c r="CB18" s="349"/>
      <c r="CC18" s="349"/>
      <c r="CD18" s="349"/>
      <c r="CE18" s="349"/>
      <c r="CF18" s="349"/>
      <c r="CG18" s="349"/>
      <c r="CH18" s="349"/>
      <c r="CI18" s="349"/>
      <c r="CJ18" s="349"/>
      <c r="CK18" s="349"/>
      <c r="CL18" s="349"/>
      <c r="CM18" s="349"/>
      <c r="CN18" s="349"/>
      <c r="CO18" s="349"/>
      <c r="CP18" s="349"/>
      <c r="CQ18" s="349"/>
      <c r="CR18" s="349"/>
      <c r="CS18" s="349"/>
      <c r="CT18" s="349"/>
      <c r="CU18" s="349"/>
      <c r="CV18" s="349"/>
      <c r="CW18" s="349"/>
      <c r="CX18" s="349"/>
      <c r="CY18" s="349"/>
      <c r="CZ18" s="349"/>
      <c r="DA18" s="349"/>
      <c r="DB18" s="349"/>
      <c r="DC18" s="349"/>
      <c r="DD18" s="349"/>
      <c r="DE18" s="349"/>
      <c r="DF18" s="349"/>
      <c r="DG18" s="349"/>
      <c r="DH18" s="349"/>
      <c r="DI18" s="349"/>
      <c r="DJ18" s="349"/>
      <c r="DK18" s="349"/>
      <c r="DL18" s="349"/>
      <c r="DM18" s="349"/>
      <c r="DN18" s="349"/>
      <c r="DO18" s="349"/>
      <c r="DP18" s="349"/>
      <c r="DQ18" s="349"/>
      <c r="DR18" s="349"/>
      <c r="DS18" s="349"/>
      <c r="DT18" s="349"/>
      <c r="DU18" s="349"/>
      <c r="DV18" s="349"/>
      <c r="DW18" s="349"/>
      <c r="DX18" s="349"/>
      <c r="DY18" s="349"/>
      <c r="DZ18" s="349"/>
      <c r="EA18" s="349"/>
      <c r="EB18" s="349"/>
      <c r="EC18" s="349"/>
      <c r="ED18" s="349"/>
      <c r="EE18" s="349"/>
      <c r="EF18" s="349"/>
      <c r="EG18" s="349"/>
      <c r="EH18" s="349"/>
      <c r="EI18" s="349"/>
      <c r="EJ18" s="349"/>
      <c r="EK18" s="349"/>
      <c r="EL18" s="349"/>
      <c r="EM18" s="349"/>
      <c r="EN18" s="349"/>
      <c r="EO18" s="349"/>
      <c r="EP18" s="349"/>
      <c r="EQ18" s="349"/>
      <c r="ER18" s="349"/>
      <c r="ES18" s="349"/>
      <c r="ET18" s="349"/>
      <c r="EU18" s="349"/>
      <c r="EV18" s="349"/>
      <c r="EW18" s="349"/>
      <c r="EX18" s="349"/>
      <c r="EY18" s="349"/>
      <c r="EZ18" s="349"/>
      <c r="FA18" s="349"/>
      <c r="FB18" s="349"/>
      <c r="FC18" s="349"/>
      <c r="FD18" s="349"/>
      <c r="FE18" s="349"/>
      <c r="FF18" s="349"/>
      <c r="FG18" s="349"/>
      <c r="FH18" s="349"/>
      <c r="FI18" s="349"/>
      <c r="FJ18" s="349"/>
      <c r="FK18" s="349"/>
      <c r="FL18" s="349"/>
      <c r="FM18" s="349"/>
      <c r="FN18" s="349"/>
      <c r="FO18" s="349"/>
      <c r="FP18" s="349"/>
      <c r="FQ18" s="349"/>
      <c r="FR18" s="349"/>
      <c r="FS18" s="349"/>
      <c r="FT18" s="349"/>
      <c r="FU18" s="349"/>
      <c r="FV18" s="349"/>
      <c r="FW18" s="349"/>
      <c r="FX18" s="349"/>
      <c r="FY18" s="349"/>
      <c r="FZ18" s="349"/>
      <c r="GA18" s="349"/>
      <c r="GB18" s="349"/>
      <c r="GC18" s="349"/>
      <c r="GD18" s="349"/>
      <c r="GE18" s="349"/>
      <c r="GF18" s="349"/>
      <c r="GG18" s="349"/>
      <c r="GH18" s="349"/>
      <c r="GI18" s="349"/>
      <c r="GJ18" s="349"/>
      <c r="GK18" s="349"/>
      <c r="GL18" s="349"/>
      <c r="GM18" s="349"/>
      <c r="GN18" s="349"/>
      <c r="GO18" s="349"/>
      <c r="GP18" s="349"/>
      <c r="GQ18" s="349"/>
      <c r="GR18" s="349"/>
      <c r="GS18" s="349"/>
      <c r="GT18" s="349"/>
      <c r="GU18" s="349"/>
      <c r="GV18" s="349"/>
      <c r="GW18" s="349"/>
      <c r="GX18" s="349"/>
      <c r="GY18" s="349"/>
      <c r="GZ18" s="349"/>
      <c r="HA18" s="349"/>
      <c r="HB18" s="349"/>
      <c r="HC18" s="349"/>
      <c r="HD18" s="349"/>
      <c r="HE18" s="349"/>
      <c r="HF18" s="349"/>
      <c r="HG18" s="349"/>
      <c r="HH18" s="349"/>
      <c r="HI18" s="349"/>
      <c r="HJ18" s="349"/>
      <c r="HK18" s="349"/>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c r="AMJ18"/>
      <c r="AMK18"/>
      <c r="AML18"/>
      <c r="AMM18"/>
      <c r="AMN18"/>
      <c r="AMO18"/>
      <c r="AMP18"/>
    </row>
    <row r="19" spans="2:1030" ht="15.6" customHeight="1" x14ac:dyDescent="0.2">
      <c r="B19" s="482"/>
      <c r="C19" s="482"/>
      <c r="D19" s="482"/>
      <c r="E19" s="482"/>
      <c r="F19" s="482"/>
      <c r="G19" s="482"/>
      <c r="H19" s="482"/>
      <c r="I19" s="482"/>
      <c r="J19" s="482"/>
      <c r="K19" s="482"/>
      <c r="L19" s="482"/>
      <c r="M19" s="482"/>
      <c r="N19" s="482"/>
      <c r="O19" s="482"/>
      <c r="P19" s="482"/>
      <c r="Q19" s="482"/>
      <c r="R19" s="482"/>
      <c r="S19" s="349"/>
      <c r="T19" s="349"/>
      <c r="U19" s="349"/>
      <c r="V19" s="349"/>
      <c r="W19" s="349"/>
      <c r="X19" s="349"/>
      <c r="Y19" s="349"/>
      <c r="Z19" s="349"/>
      <c r="AA19" s="349"/>
      <c r="AB19" s="349"/>
      <c r="AC19" s="349"/>
      <c r="AD19" s="349"/>
      <c r="AE19" s="349"/>
      <c r="AF19" s="349"/>
      <c r="AG19" s="349"/>
      <c r="AH19" s="349"/>
      <c r="AI19" s="349"/>
      <c r="AJ19" s="349"/>
      <c r="AK19" s="349"/>
      <c r="AL19" s="349"/>
      <c r="AM19" s="349"/>
      <c r="AN19" s="349"/>
      <c r="AO19" s="349"/>
      <c r="AP19" s="349"/>
      <c r="AQ19" s="349"/>
      <c r="AR19" s="349"/>
      <c r="AS19" s="349"/>
      <c r="AT19" s="349"/>
      <c r="AU19" s="349"/>
      <c r="AV19" s="349"/>
      <c r="AW19" s="349"/>
      <c r="AX19" s="349"/>
      <c r="AY19" s="349"/>
      <c r="AZ19" s="349"/>
      <c r="BA19" s="349"/>
      <c r="BB19" s="349"/>
      <c r="BC19" s="349"/>
      <c r="BD19" s="349"/>
      <c r="BE19" s="349"/>
      <c r="BF19" s="349"/>
      <c r="BG19" s="349"/>
      <c r="BH19" s="349"/>
      <c r="BI19" s="349"/>
      <c r="BJ19" s="349"/>
      <c r="BK19" s="349"/>
      <c r="BL19" s="349"/>
      <c r="BM19" s="349"/>
      <c r="BN19" s="349"/>
      <c r="BO19" s="349"/>
      <c r="BP19" s="349"/>
      <c r="BQ19" s="349"/>
      <c r="BR19" s="349"/>
      <c r="BS19" s="349"/>
      <c r="BT19" s="349"/>
      <c r="BU19" s="349"/>
      <c r="BV19" s="349"/>
      <c r="BW19" s="349"/>
      <c r="BX19" s="349"/>
      <c r="BY19" s="349"/>
      <c r="BZ19" s="349"/>
      <c r="CA19" s="349"/>
      <c r="CB19" s="349"/>
      <c r="CC19" s="349"/>
      <c r="CD19" s="349"/>
      <c r="CE19" s="349"/>
      <c r="CF19" s="349"/>
      <c r="CG19" s="349"/>
      <c r="CH19" s="349"/>
      <c r="CI19" s="349"/>
      <c r="CJ19" s="349"/>
      <c r="CK19" s="349"/>
      <c r="CL19" s="349"/>
      <c r="CM19" s="349"/>
      <c r="CN19" s="349"/>
      <c r="CO19" s="349"/>
      <c r="CP19" s="349"/>
      <c r="CQ19" s="349"/>
      <c r="CR19" s="349"/>
      <c r="CS19" s="349"/>
      <c r="CT19" s="349"/>
      <c r="CU19" s="349"/>
      <c r="CV19" s="349"/>
      <c r="CW19" s="349"/>
      <c r="CX19" s="349"/>
      <c r="CY19" s="349"/>
      <c r="CZ19" s="349"/>
      <c r="DA19" s="349"/>
      <c r="DB19" s="349"/>
      <c r="DC19" s="349"/>
      <c r="DD19" s="349"/>
      <c r="DE19" s="349"/>
      <c r="DF19" s="349"/>
      <c r="DG19" s="349"/>
      <c r="DH19" s="349"/>
      <c r="DI19" s="349"/>
      <c r="DJ19" s="349"/>
      <c r="DK19" s="349"/>
      <c r="DL19" s="349"/>
      <c r="DM19" s="349"/>
      <c r="DN19" s="349"/>
      <c r="DO19" s="349"/>
      <c r="DP19" s="349"/>
      <c r="DQ19" s="349"/>
      <c r="DR19" s="349"/>
      <c r="DS19" s="349"/>
      <c r="DT19" s="349"/>
      <c r="DU19" s="349"/>
      <c r="DV19" s="349"/>
      <c r="DW19" s="349"/>
      <c r="DX19" s="349"/>
      <c r="DY19" s="349"/>
      <c r="DZ19" s="349"/>
      <c r="EA19" s="349"/>
      <c r="EB19" s="349"/>
      <c r="EC19" s="349"/>
      <c r="ED19" s="349"/>
      <c r="EE19" s="349"/>
      <c r="EF19" s="349"/>
      <c r="EG19" s="349"/>
      <c r="EH19" s="349"/>
      <c r="EI19" s="349"/>
      <c r="EJ19" s="349"/>
      <c r="EK19" s="349"/>
      <c r="EL19" s="349"/>
      <c r="EM19" s="349"/>
      <c r="EN19" s="349"/>
      <c r="EO19" s="349"/>
      <c r="EP19" s="349"/>
      <c r="EQ19" s="349"/>
      <c r="ER19" s="349"/>
      <c r="ES19" s="349"/>
      <c r="ET19" s="349"/>
      <c r="EU19" s="349"/>
      <c r="EV19" s="349"/>
      <c r="EW19" s="349"/>
      <c r="EX19" s="349"/>
      <c r="EY19" s="349"/>
      <c r="EZ19" s="349"/>
      <c r="FA19" s="349"/>
      <c r="FB19" s="349"/>
      <c r="FC19" s="349"/>
      <c r="FD19" s="349"/>
      <c r="FE19" s="349"/>
      <c r="FF19" s="349"/>
      <c r="FG19" s="349"/>
      <c r="FH19" s="349"/>
      <c r="FI19" s="349"/>
      <c r="FJ19" s="349"/>
      <c r="FK19" s="349"/>
      <c r="FL19" s="349"/>
      <c r="FM19" s="349"/>
      <c r="FN19" s="349"/>
      <c r="FO19" s="349"/>
      <c r="FP19" s="349"/>
      <c r="FQ19" s="349"/>
      <c r="FR19" s="349"/>
      <c r="FS19" s="349"/>
      <c r="FT19" s="349"/>
      <c r="FU19" s="349"/>
      <c r="FV19" s="349"/>
      <c r="FW19" s="349"/>
      <c r="FX19" s="349"/>
      <c r="FY19" s="349"/>
      <c r="FZ19" s="349"/>
      <c r="GA19" s="349"/>
      <c r="GB19" s="349"/>
      <c r="GC19" s="349"/>
      <c r="GD19" s="349"/>
      <c r="GE19" s="349"/>
      <c r="GF19" s="349"/>
      <c r="GG19" s="349"/>
      <c r="GH19" s="349"/>
      <c r="GI19" s="349"/>
      <c r="GJ19" s="349"/>
      <c r="GK19" s="349"/>
      <c r="GL19" s="349"/>
      <c r="GM19" s="349"/>
      <c r="GN19" s="349"/>
      <c r="GO19" s="349"/>
      <c r="GP19" s="349"/>
      <c r="GQ19" s="349"/>
      <c r="GR19" s="349"/>
      <c r="GS19" s="349"/>
      <c r="GT19" s="349"/>
      <c r="GU19" s="349"/>
      <c r="GV19" s="349"/>
      <c r="GW19" s="349"/>
      <c r="GX19" s="349"/>
      <c r="GY19" s="349"/>
      <c r="GZ19" s="349"/>
      <c r="HA19" s="349"/>
      <c r="HB19" s="349"/>
      <c r="HC19" s="349"/>
      <c r="HD19" s="349"/>
      <c r="HE19" s="349"/>
      <c r="HF19" s="349"/>
      <c r="HG19" s="349"/>
      <c r="HH19" s="349"/>
      <c r="HI19" s="349"/>
      <c r="HJ19" s="349"/>
      <c r="HK19" s="34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c r="AAJ19"/>
      <c r="AAK19"/>
      <c r="AAL19"/>
      <c r="AAM19"/>
      <c r="AAN19"/>
      <c r="AAO19"/>
      <c r="AAP19"/>
      <c r="AAQ19"/>
      <c r="AAR19"/>
      <c r="AAS19"/>
      <c r="AAT19"/>
      <c r="AAU19"/>
      <c r="AAV19"/>
      <c r="AAW19"/>
      <c r="AAX19"/>
      <c r="AAY19"/>
      <c r="AAZ19"/>
      <c r="ABA19"/>
      <c r="ABB19"/>
      <c r="ABC19"/>
      <c r="ABD19"/>
      <c r="ABE19"/>
      <c r="ABF19"/>
      <c r="ABG19"/>
      <c r="ABH19"/>
      <c r="ABI19"/>
      <c r="ABJ19"/>
      <c r="ABK19"/>
      <c r="ABL19"/>
      <c r="ABM19"/>
      <c r="ABN19"/>
      <c r="ABO19"/>
      <c r="ABP19"/>
      <c r="ABQ19"/>
      <c r="ABR19"/>
      <c r="ABS19"/>
      <c r="ABT19"/>
      <c r="ABU19"/>
      <c r="ABV19"/>
      <c r="ABW19"/>
      <c r="ABX19"/>
      <c r="ABY19"/>
      <c r="ABZ19"/>
      <c r="ACA19"/>
      <c r="ACB19"/>
      <c r="ACC19"/>
      <c r="ACD19"/>
      <c r="ACE19"/>
      <c r="ACF19"/>
      <c r="ACG19"/>
      <c r="ACH19"/>
      <c r="ACI19"/>
      <c r="ACJ19"/>
      <c r="ACK19"/>
      <c r="ACL19"/>
      <c r="ACM19"/>
      <c r="ACN19"/>
      <c r="ACO19"/>
      <c r="ACP19"/>
      <c r="ACQ19"/>
      <c r="ACR19"/>
      <c r="ACS19"/>
      <c r="ACT19"/>
      <c r="ACU19"/>
      <c r="ACV19"/>
      <c r="ACW19"/>
      <c r="ACX19"/>
      <c r="ACY19"/>
      <c r="ACZ19"/>
      <c r="ADA19"/>
      <c r="ADB19"/>
      <c r="ADC19"/>
      <c r="ADD19"/>
      <c r="ADE19"/>
      <c r="ADF19"/>
      <c r="ADG19"/>
      <c r="ADH19"/>
      <c r="ADI19"/>
      <c r="ADJ19"/>
      <c r="ADK19"/>
      <c r="ADL19"/>
      <c r="ADM19"/>
      <c r="ADN19"/>
      <c r="ADO19"/>
      <c r="ADP19"/>
      <c r="ADQ19"/>
      <c r="ADR19"/>
      <c r="ADS19"/>
      <c r="ADT19"/>
      <c r="ADU19"/>
      <c r="ADV19"/>
      <c r="ADW19"/>
      <c r="ADX19"/>
      <c r="ADY19"/>
      <c r="ADZ19"/>
      <c r="AEA19"/>
      <c r="AEB19"/>
      <c r="AEC19"/>
      <c r="AED19"/>
      <c r="AEE19"/>
      <c r="AEF19"/>
      <c r="AEG19"/>
      <c r="AEH19"/>
      <c r="AEI19"/>
      <c r="AEJ19"/>
      <c r="AEK19"/>
      <c r="AEL19"/>
      <c r="AEM19"/>
      <c r="AEN19"/>
      <c r="AEO19"/>
      <c r="AEP19"/>
      <c r="AEQ19"/>
      <c r="AER19"/>
      <c r="AES19"/>
      <c r="AET19"/>
      <c r="AEU19"/>
      <c r="AEV19"/>
      <c r="AEW19"/>
      <c r="AEX19"/>
      <c r="AEY19"/>
      <c r="AEZ19"/>
      <c r="AFA19"/>
      <c r="AFB19"/>
      <c r="AFC19"/>
      <c r="AFD19"/>
      <c r="AFE19"/>
      <c r="AFF19"/>
      <c r="AFG19"/>
      <c r="AFH19"/>
      <c r="AFI19"/>
      <c r="AFJ19"/>
      <c r="AFK19"/>
      <c r="AFL19"/>
      <c r="AFM19"/>
      <c r="AFN19"/>
      <c r="AFO19"/>
      <c r="AFP19"/>
      <c r="AFQ19"/>
      <c r="AFR19"/>
      <c r="AFS19"/>
      <c r="AFT19"/>
      <c r="AFU19"/>
      <c r="AFV19"/>
      <c r="AFW19"/>
      <c r="AFX19"/>
      <c r="AFY19"/>
      <c r="AFZ19"/>
      <c r="AGA19"/>
      <c r="AGB19"/>
      <c r="AGC19"/>
      <c r="AGD19"/>
      <c r="AGE19"/>
      <c r="AGF19"/>
      <c r="AGG19"/>
      <c r="AGH19"/>
      <c r="AGI19"/>
      <c r="AGJ19"/>
      <c r="AGK19"/>
      <c r="AGL19"/>
      <c r="AGM19"/>
      <c r="AGN19"/>
      <c r="AGO19"/>
      <c r="AGP19"/>
      <c r="AGQ19"/>
      <c r="AGR19"/>
      <c r="AGS19"/>
      <c r="AGT19"/>
      <c r="AGU19"/>
      <c r="AGV19"/>
      <c r="AGW19"/>
      <c r="AGX19"/>
      <c r="AGY19"/>
      <c r="AGZ19"/>
      <c r="AHA19"/>
      <c r="AHB19"/>
      <c r="AHC19"/>
      <c r="AHD19"/>
      <c r="AHE19"/>
      <c r="AHF19"/>
      <c r="AHG19"/>
      <c r="AHH19"/>
      <c r="AHI19"/>
      <c r="AHJ19"/>
      <c r="AHK19"/>
      <c r="AHL19"/>
      <c r="AHM19"/>
      <c r="AHN19"/>
      <c r="AHO19"/>
      <c r="AHP19"/>
      <c r="AHQ19"/>
      <c r="AHR19"/>
      <c r="AHS19"/>
      <c r="AHT19"/>
      <c r="AHU19"/>
      <c r="AHV19"/>
      <c r="AHW19"/>
      <c r="AHX19"/>
      <c r="AHY19"/>
      <c r="AHZ19"/>
      <c r="AIA19"/>
      <c r="AIB19"/>
      <c r="AIC19"/>
      <c r="AID19"/>
      <c r="AIE19"/>
      <c r="AIF19"/>
      <c r="AIG19"/>
      <c r="AIH19"/>
      <c r="AII19"/>
      <c r="AIJ19"/>
      <c r="AIK19"/>
      <c r="AIL19"/>
      <c r="AIM19"/>
      <c r="AIN19"/>
      <c r="AIO19"/>
      <c r="AIP19"/>
      <c r="AIQ19"/>
      <c r="AIR19"/>
      <c r="AIS19"/>
      <c r="AIT19"/>
      <c r="AIU19"/>
      <c r="AIV19"/>
      <c r="AIW19"/>
      <c r="AIX19"/>
      <c r="AIY19"/>
      <c r="AIZ19"/>
      <c r="AJA19"/>
      <c r="AJB19"/>
      <c r="AJC19"/>
      <c r="AJD19"/>
      <c r="AJE19"/>
      <c r="AJF19"/>
      <c r="AJG19"/>
      <c r="AJH19"/>
      <c r="AJI19"/>
      <c r="AJJ19"/>
      <c r="AJK19"/>
      <c r="AJL19"/>
      <c r="AJM19"/>
      <c r="AJN19"/>
      <c r="AJO19"/>
      <c r="AJP19"/>
      <c r="AJQ19"/>
      <c r="AJR19"/>
      <c r="AJS19"/>
      <c r="AJT19"/>
      <c r="AJU19"/>
      <c r="AJV19"/>
      <c r="AJW19"/>
      <c r="AJX19"/>
      <c r="AJY19"/>
      <c r="AJZ19"/>
      <c r="AKA19"/>
      <c r="AKB19"/>
      <c r="AKC19"/>
      <c r="AKD19"/>
      <c r="AKE19"/>
      <c r="AKF19"/>
      <c r="AKG19"/>
      <c r="AKH19"/>
      <c r="AKI19"/>
      <c r="AKJ19"/>
      <c r="AKK19"/>
      <c r="AKL19"/>
      <c r="AKM19"/>
      <c r="AKN19"/>
      <c r="AKO19"/>
      <c r="AKP19"/>
      <c r="AKQ19"/>
      <c r="AKR19"/>
      <c r="AKS19"/>
      <c r="AKT19"/>
      <c r="AKU19"/>
      <c r="AKV19"/>
      <c r="AKW19"/>
      <c r="AKX19"/>
      <c r="AKY19"/>
      <c r="AKZ19"/>
      <c r="ALA19"/>
      <c r="ALB19"/>
      <c r="ALC19"/>
      <c r="ALD19"/>
      <c r="ALE19"/>
      <c r="ALF19"/>
      <c r="ALG19"/>
      <c r="ALH19"/>
      <c r="ALI19"/>
      <c r="ALJ19"/>
      <c r="ALK19"/>
      <c r="ALL19"/>
      <c r="ALM19"/>
      <c r="ALN19"/>
      <c r="ALO19"/>
      <c r="ALP19"/>
      <c r="ALQ19"/>
      <c r="ALR19"/>
      <c r="ALS19"/>
      <c r="ALT19"/>
      <c r="ALU19"/>
      <c r="ALV19"/>
      <c r="ALW19"/>
      <c r="ALX19"/>
      <c r="ALY19"/>
      <c r="ALZ19"/>
      <c r="AMA19"/>
      <c r="AMB19"/>
      <c r="AMC19"/>
      <c r="AMD19"/>
      <c r="AME19"/>
      <c r="AMF19"/>
      <c r="AMG19"/>
      <c r="AMH19"/>
      <c r="AMI19"/>
      <c r="AMJ19"/>
      <c r="AMK19"/>
      <c r="AML19"/>
      <c r="AMM19"/>
      <c r="AMN19"/>
      <c r="AMO19"/>
      <c r="AMP19"/>
    </row>
    <row r="20" spans="2:1030" ht="16.899999999999999" customHeight="1" x14ac:dyDescent="0.2">
      <c r="B20" s="468" t="s">
        <v>0</v>
      </c>
      <c r="C20" s="469" t="s">
        <v>1</v>
      </c>
      <c r="D20" s="470"/>
      <c r="E20" s="467" t="s">
        <v>1103</v>
      </c>
      <c r="F20" s="467" t="s">
        <v>1104</v>
      </c>
      <c r="G20" s="467" t="s">
        <v>1105</v>
      </c>
      <c r="H20" s="467" t="s">
        <v>1106</v>
      </c>
      <c r="I20" s="467" t="s">
        <v>1107</v>
      </c>
      <c r="J20" s="467" t="s">
        <v>1108</v>
      </c>
      <c r="K20" s="467" t="s">
        <v>1109</v>
      </c>
      <c r="L20" s="467" t="s">
        <v>1110</v>
      </c>
      <c r="M20" s="467" t="s">
        <v>1111</v>
      </c>
      <c r="N20" s="467" t="s">
        <v>1112</v>
      </c>
      <c r="O20" s="467" t="s">
        <v>1113</v>
      </c>
      <c r="P20" s="467" t="s">
        <v>1114</v>
      </c>
      <c r="Q20" s="467" t="s">
        <v>1118</v>
      </c>
      <c r="R20" s="473" t="s">
        <v>1068</v>
      </c>
      <c r="S20" s="361"/>
      <c r="T20" s="361"/>
      <c r="U20" s="361"/>
      <c r="V20" s="361"/>
      <c r="W20" s="361"/>
      <c r="X20" s="361"/>
      <c r="Y20" s="361"/>
      <c r="Z20" s="361"/>
      <c r="AA20" s="361"/>
      <c r="AB20" s="361"/>
      <c r="AC20" s="361"/>
      <c r="AD20" s="361"/>
      <c r="AE20" s="361"/>
      <c r="AF20" s="361"/>
      <c r="AG20" s="361"/>
      <c r="AH20" s="361"/>
      <c r="AI20" s="361"/>
      <c r="AJ20" s="361"/>
      <c r="AK20" s="361"/>
      <c r="AL20" s="361"/>
      <c r="AM20" s="361"/>
      <c r="AN20" s="361"/>
      <c r="AO20" s="361"/>
      <c r="AP20" s="361"/>
      <c r="AQ20" s="361"/>
      <c r="AR20" s="361"/>
      <c r="AS20" s="361"/>
      <c r="AT20" s="361"/>
      <c r="AU20" s="361"/>
      <c r="AV20" s="361"/>
      <c r="AW20" s="361"/>
      <c r="AX20" s="361"/>
      <c r="AY20" s="361"/>
      <c r="AZ20" s="361"/>
      <c r="BA20" s="361"/>
      <c r="BB20" s="361"/>
      <c r="BC20" s="361"/>
      <c r="BD20" s="361"/>
      <c r="BE20" s="361"/>
      <c r="BF20" s="361"/>
      <c r="BG20" s="361"/>
      <c r="BH20" s="361"/>
      <c r="BI20" s="361"/>
      <c r="BJ20" s="361"/>
      <c r="BK20" s="361"/>
      <c r="BL20" s="361"/>
      <c r="BM20" s="361"/>
      <c r="BN20" s="361"/>
      <c r="BO20" s="361"/>
      <c r="BP20" s="361"/>
      <c r="BQ20" s="361"/>
      <c r="BR20" s="361"/>
      <c r="BS20" s="361"/>
      <c r="BT20" s="361"/>
      <c r="BU20" s="361"/>
      <c r="BV20" s="361"/>
      <c r="BW20" s="361"/>
      <c r="BX20" s="361"/>
      <c r="BY20" s="361"/>
      <c r="BZ20" s="361"/>
      <c r="CA20" s="361"/>
      <c r="CB20" s="361"/>
      <c r="CC20" s="361"/>
      <c r="CD20" s="361"/>
      <c r="CE20" s="361"/>
      <c r="CF20" s="361"/>
      <c r="CG20" s="361"/>
      <c r="CH20" s="361"/>
      <c r="CI20" s="361"/>
      <c r="CJ20" s="361"/>
      <c r="CK20" s="361"/>
      <c r="CL20" s="361"/>
      <c r="CM20" s="361"/>
      <c r="CN20" s="361"/>
      <c r="CO20" s="361"/>
      <c r="CP20" s="361"/>
      <c r="CQ20" s="361"/>
      <c r="CR20" s="361"/>
      <c r="CS20" s="361"/>
      <c r="CT20" s="361"/>
      <c r="CU20" s="361"/>
      <c r="CV20" s="361"/>
      <c r="CW20" s="361"/>
      <c r="CX20" s="361"/>
      <c r="CY20" s="361"/>
      <c r="CZ20" s="361"/>
      <c r="DA20" s="361"/>
      <c r="DB20" s="361"/>
      <c r="DC20" s="361"/>
      <c r="DD20" s="361"/>
      <c r="DE20" s="361"/>
      <c r="DF20" s="361"/>
      <c r="DG20" s="361"/>
      <c r="DH20" s="361"/>
      <c r="DI20" s="361"/>
      <c r="DJ20" s="361"/>
      <c r="DK20" s="361"/>
      <c r="DL20" s="361"/>
      <c r="DM20" s="361"/>
      <c r="DN20" s="361"/>
      <c r="DO20" s="361"/>
      <c r="DP20" s="361"/>
      <c r="DQ20" s="361"/>
      <c r="DR20" s="361"/>
      <c r="DS20" s="361"/>
      <c r="DT20" s="361"/>
      <c r="DU20" s="361"/>
      <c r="DV20" s="361"/>
      <c r="DW20" s="361"/>
      <c r="DX20" s="361"/>
      <c r="DY20" s="361"/>
      <c r="DZ20" s="361"/>
      <c r="EA20" s="361"/>
      <c r="EB20" s="361"/>
      <c r="EC20" s="361"/>
      <c r="ED20" s="361"/>
      <c r="EE20" s="361"/>
      <c r="EF20" s="361"/>
      <c r="EG20" s="361"/>
      <c r="EH20" s="361"/>
      <c r="EI20" s="361"/>
      <c r="EJ20" s="361"/>
      <c r="EK20" s="361"/>
      <c r="EL20" s="361"/>
      <c r="EM20" s="361"/>
      <c r="EN20" s="361"/>
      <c r="EO20" s="361"/>
      <c r="EP20" s="361"/>
      <c r="EQ20" s="361"/>
      <c r="ER20" s="361"/>
      <c r="ES20" s="361"/>
      <c r="ET20" s="361"/>
      <c r="EU20" s="361"/>
      <c r="EV20" s="361"/>
      <c r="EW20" s="361"/>
      <c r="EX20" s="361"/>
      <c r="EY20" s="361"/>
      <c r="EZ20" s="361"/>
      <c r="FA20" s="361"/>
      <c r="FB20" s="361"/>
      <c r="FC20" s="361"/>
      <c r="FD20" s="361"/>
      <c r="FE20" s="361"/>
      <c r="FF20" s="361"/>
      <c r="FG20" s="361"/>
      <c r="FH20" s="361"/>
      <c r="FI20" s="361"/>
      <c r="FJ20" s="361"/>
      <c r="FK20" s="361"/>
      <c r="FL20" s="361"/>
      <c r="FM20" s="361"/>
      <c r="FN20" s="361"/>
      <c r="FO20" s="361"/>
      <c r="FP20" s="361"/>
      <c r="FQ20" s="361"/>
      <c r="FR20" s="361"/>
      <c r="FS20" s="361"/>
      <c r="FT20" s="361"/>
      <c r="FU20" s="361"/>
      <c r="FV20" s="361"/>
      <c r="FW20" s="361"/>
      <c r="FX20" s="361"/>
      <c r="FY20" s="361"/>
      <c r="FZ20" s="361"/>
      <c r="GA20" s="361"/>
      <c r="GB20" s="361"/>
      <c r="GC20" s="361"/>
      <c r="GD20" s="361"/>
      <c r="GE20" s="361"/>
      <c r="GF20" s="361"/>
      <c r="GG20" s="361"/>
      <c r="GH20" s="361"/>
      <c r="GI20" s="361"/>
      <c r="GJ20" s="361"/>
      <c r="GK20" s="361"/>
      <c r="GL20" s="361"/>
      <c r="GM20" s="361"/>
      <c r="GN20" s="361"/>
      <c r="GO20" s="361"/>
      <c r="GP20" s="361"/>
      <c r="GQ20" s="361"/>
      <c r="GR20" s="361"/>
      <c r="GS20" s="361"/>
      <c r="GT20" s="361"/>
      <c r="GU20" s="361"/>
      <c r="GV20" s="361"/>
      <c r="GW20" s="361"/>
      <c r="GX20" s="361"/>
      <c r="GY20" s="361"/>
      <c r="GZ20" s="361"/>
      <c r="HA20" s="361"/>
      <c r="HB20" s="361"/>
      <c r="HC20" s="361"/>
      <c r="HD20" s="361"/>
      <c r="HE20" s="361"/>
      <c r="HF20" s="361"/>
      <c r="HG20" s="361"/>
      <c r="HH20" s="361"/>
      <c r="HI20" s="361"/>
      <c r="HJ20" s="361"/>
      <c r="HK20" s="361"/>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c r="AMK20"/>
      <c r="AML20"/>
      <c r="AMM20"/>
      <c r="AMN20"/>
      <c r="AMO20"/>
      <c r="AMP20"/>
    </row>
    <row r="21" spans="2:1030" ht="16.899999999999999" customHeight="1" x14ac:dyDescent="0.2">
      <c r="B21" s="468"/>
      <c r="C21" s="471"/>
      <c r="D21" s="472"/>
      <c r="E21" s="467"/>
      <c r="F21" s="467"/>
      <c r="G21" s="467"/>
      <c r="H21" s="467"/>
      <c r="I21" s="467"/>
      <c r="J21" s="467"/>
      <c r="K21" s="467"/>
      <c r="L21" s="467"/>
      <c r="M21" s="467"/>
      <c r="N21" s="467"/>
      <c r="O21" s="467"/>
      <c r="P21" s="467"/>
      <c r="Q21" s="467"/>
      <c r="R21" s="473"/>
      <c r="S21" s="362"/>
      <c r="T21" s="362"/>
      <c r="U21" s="362"/>
      <c r="V21" s="362"/>
      <c r="W21" s="362"/>
      <c r="X21" s="362"/>
      <c r="Y21" s="362"/>
      <c r="Z21" s="362"/>
      <c r="AA21" s="362"/>
      <c r="AB21" s="362"/>
      <c r="AC21" s="362"/>
      <c r="AD21" s="362"/>
      <c r="AE21" s="362"/>
      <c r="AF21" s="362"/>
      <c r="AG21" s="362"/>
      <c r="AH21" s="362"/>
      <c r="AI21" s="362"/>
      <c r="AJ21" s="362"/>
      <c r="AK21" s="362"/>
      <c r="AL21" s="362"/>
      <c r="AM21" s="362"/>
      <c r="AN21" s="362"/>
      <c r="AO21" s="362"/>
      <c r="AP21" s="362"/>
      <c r="AQ21" s="362"/>
      <c r="AR21" s="362"/>
      <c r="AS21" s="362"/>
      <c r="AT21" s="362"/>
      <c r="AU21" s="362"/>
      <c r="AV21" s="362"/>
      <c r="AW21" s="362"/>
      <c r="AX21" s="362"/>
      <c r="AY21" s="362"/>
      <c r="AZ21" s="362"/>
      <c r="BA21" s="362"/>
      <c r="BB21" s="362"/>
      <c r="BC21" s="362"/>
      <c r="BD21" s="362"/>
      <c r="BE21" s="362"/>
      <c r="BF21" s="362"/>
      <c r="BG21" s="362"/>
      <c r="BH21" s="362"/>
      <c r="BI21" s="362"/>
      <c r="BJ21" s="362"/>
      <c r="BK21" s="362"/>
      <c r="BL21" s="362"/>
      <c r="BM21" s="362"/>
      <c r="BN21" s="362"/>
      <c r="BO21" s="362"/>
      <c r="BP21" s="362"/>
      <c r="BQ21" s="362"/>
      <c r="BR21" s="362"/>
      <c r="BS21" s="362"/>
      <c r="BT21" s="362"/>
      <c r="BU21" s="362"/>
      <c r="BV21" s="362"/>
      <c r="BW21" s="362"/>
      <c r="BX21" s="362"/>
      <c r="BY21" s="362"/>
      <c r="BZ21" s="362"/>
      <c r="CA21" s="362"/>
      <c r="CB21" s="362"/>
      <c r="CC21" s="362"/>
      <c r="CD21" s="362"/>
      <c r="CE21" s="362"/>
      <c r="CF21" s="362"/>
      <c r="CG21" s="362"/>
      <c r="CH21" s="362"/>
      <c r="CI21" s="362"/>
      <c r="CJ21" s="362"/>
      <c r="CK21" s="362"/>
      <c r="CL21" s="362"/>
      <c r="CM21" s="362"/>
      <c r="CN21" s="362"/>
      <c r="CO21" s="362"/>
      <c r="CP21" s="362"/>
      <c r="CQ21" s="362"/>
      <c r="CR21" s="362"/>
      <c r="CS21" s="362"/>
      <c r="CT21" s="362"/>
      <c r="CU21" s="362"/>
      <c r="CV21" s="362"/>
      <c r="CW21" s="362"/>
      <c r="CX21" s="362"/>
      <c r="CY21" s="362"/>
      <c r="CZ21" s="362"/>
      <c r="DA21" s="362"/>
      <c r="DB21" s="362"/>
      <c r="DC21" s="362"/>
      <c r="DD21" s="362"/>
      <c r="DE21" s="362"/>
      <c r="DF21" s="362"/>
      <c r="DG21" s="362"/>
      <c r="DH21" s="362"/>
      <c r="DI21" s="362"/>
      <c r="DJ21" s="362"/>
      <c r="DK21" s="362"/>
      <c r="DL21" s="362"/>
      <c r="DM21" s="362"/>
      <c r="DN21" s="362"/>
      <c r="DO21" s="362"/>
      <c r="DP21" s="362"/>
      <c r="DQ21" s="362"/>
      <c r="DR21" s="362"/>
      <c r="DS21" s="362"/>
      <c r="DT21" s="362"/>
      <c r="DU21" s="362"/>
      <c r="DV21" s="362"/>
      <c r="DW21" s="362"/>
      <c r="DX21" s="362"/>
      <c r="DY21" s="362"/>
      <c r="DZ21" s="362"/>
      <c r="EA21" s="362"/>
      <c r="EB21" s="362"/>
      <c r="EC21" s="362"/>
      <c r="ED21" s="362"/>
      <c r="EE21" s="362"/>
      <c r="EF21" s="362"/>
      <c r="EG21" s="362"/>
      <c r="EH21" s="362"/>
      <c r="EI21" s="362"/>
      <c r="EJ21" s="362"/>
      <c r="EK21" s="362"/>
      <c r="EL21" s="362"/>
      <c r="EM21" s="362"/>
      <c r="EN21" s="362"/>
      <c r="EO21" s="362"/>
      <c r="EP21" s="362"/>
      <c r="EQ21" s="362"/>
      <c r="ER21" s="362"/>
      <c r="ES21" s="362"/>
      <c r="ET21" s="362"/>
      <c r="EU21" s="362"/>
      <c r="EV21" s="362"/>
      <c r="EW21" s="362"/>
      <c r="EX21" s="362"/>
      <c r="EY21" s="362"/>
      <c r="EZ21" s="362"/>
      <c r="FA21" s="362"/>
      <c r="FB21" s="362"/>
      <c r="FC21" s="362"/>
      <c r="FD21" s="362"/>
      <c r="FE21" s="362"/>
      <c r="FF21" s="362"/>
      <c r="FG21" s="362"/>
      <c r="FH21" s="362"/>
      <c r="FI21" s="362"/>
      <c r="FJ21" s="362"/>
      <c r="FK21" s="362"/>
      <c r="FL21" s="362"/>
      <c r="FM21" s="362"/>
      <c r="FN21" s="362"/>
      <c r="FO21" s="362"/>
      <c r="FP21" s="362"/>
      <c r="FQ21" s="362"/>
      <c r="FR21" s="362"/>
      <c r="FS21" s="362"/>
      <c r="FT21" s="362"/>
      <c r="FU21" s="362"/>
      <c r="FV21" s="362"/>
      <c r="FW21" s="362"/>
      <c r="FX21" s="362"/>
      <c r="FY21" s="362"/>
      <c r="FZ21" s="362"/>
      <c r="GA21" s="362"/>
      <c r="GB21" s="362"/>
      <c r="GC21" s="362"/>
      <c r="GD21" s="362"/>
      <c r="GE21" s="362"/>
      <c r="GF21" s="362"/>
      <c r="GG21" s="362"/>
      <c r="GH21" s="362"/>
      <c r="GI21" s="362"/>
      <c r="GJ21" s="362"/>
      <c r="GK21" s="362"/>
      <c r="GL21" s="362"/>
      <c r="GM21" s="362"/>
      <c r="GN21" s="362"/>
      <c r="GO21" s="362"/>
      <c r="GP21" s="362"/>
      <c r="GQ21" s="362"/>
      <c r="GR21" s="362"/>
      <c r="GS21" s="362"/>
      <c r="GT21" s="362"/>
      <c r="GU21" s="362"/>
      <c r="GV21" s="362"/>
      <c r="GW21" s="362"/>
      <c r="GX21" s="362"/>
      <c r="GY21" s="362"/>
      <c r="GZ21" s="362"/>
      <c r="HA21" s="362"/>
      <c r="HB21" s="362"/>
      <c r="HC21" s="362"/>
      <c r="HD21" s="362"/>
      <c r="HE21" s="362"/>
      <c r="HF21" s="362"/>
      <c r="HG21" s="362"/>
      <c r="HH21" s="362"/>
      <c r="HI21" s="362"/>
      <c r="HJ21" s="362"/>
      <c r="HK21" s="362"/>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c r="AMK21"/>
      <c r="AML21"/>
      <c r="AMM21"/>
      <c r="AMN21"/>
      <c r="AMO21"/>
      <c r="AMP21"/>
    </row>
    <row r="22" spans="2:1030" s="367" customFormat="1" ht="16.899999999999999" customHeight="1" x14ac:dyDescent="0.2">
      <c r="B22" s="465">
        <v>1</v>
      </c>
      <c r="C22" s="466" t="s">
        <v>137</v>
      </c>
      <c r="D22" s="363" t="s">
        <v>1115</v>
      </c>
      <c r="E22" s="364"/>
      <c r="F22" s="364"/>
      <c r="G22" s="364"/>
      <c r="H22" s="364"/>
      <c r="I22" s="364"/>
      <c r="J22" s="364"/>
      <c r="K22" s="364"/>
      <c r="L22" s="364"/>
      <c r="M22" s="364"/>
      <c r="N22" s="364"/>
      <c r="O22" s="364"/>
      <c r="P22" s="364"/>
      <c r="Q22" s="364"/>
      <c r="R22" s="365">
        <f>R23/$R$43</f>
        <v>5.2645814739430807E-2</v>
      </c>
      <c r="S22" s="362"/>
      <c r="T22" s="362"/>
      <c r="U22" s="362"/>
      <c r="V22" s="366"/>
      <c r="W22" s="362"/>
      <c r="X22" s="362"/>
      <c r="Y22" s="362"/>
      <c r="Z22" s="362"/>
      <c r="AA22" s="362"/>
      <c r="AB22" s="362"/>
      <c r="AC22" s="362"/>
      <c r="AD22" s="362"/>
      <c r="AE22" s="362"/>
      <c r="AF22" s="362"/>
      <c r="AG22" s="362"/>
      <c r="AH22" s="362"/>
      <c r="AI22" s="362"/>
      <c r="AJ22" s="362"/>
      <c r="AK22" s="362"/>
      <c r="AL22" s="362"/>
      <c r="AM22" s="362"/>
      <c r="AN22" s="362"/>
      <c r="AO22" s="362"/>
      <c r="AP22" s="362"/>
      <c r="AQ22" s="362"/>
      <c r="AR22" s="362"/>
      <c r="AS22" s="362"/>
      <c r="AT22" s="362"/>
      <c r="AU22" s="362"/>
      <c r="AV22" s="362"/>
      <c r="AW22" s="362"/>
      <c r="AX22" s="362"/>
      <c r="AY22" s="362"/>
      <c r="AZ22" s="362"/>
      <c r="BA22" s="362"/>
      <c r="BB22" s="362"/>
      <c r="BC22" s="362"/>
      <c r="BD22" s="362"/>
      <c r="BE22" s="362"/>
      <c r="BF22" s="362"/>
      <c r="BG22" s="362"/>
      <c r="BH22" s="362"/>
      <c r="BI22" s="362"/>
      <c r="BJ22" s="362"/>
      <c r="BK22" s="362"/>
      <c r="BL22" s="362"/>
      <c r="BM22" s="362"/>
      <c r="BN22" s="362"/>
      <c r="BO22" s="362"/>
      <c r="BP22" s="362"/>
      <c r="BQ22" s="362"/>
      <c r="BR22" s="362"/>
      <c r="BS22" s="362"/>
      <c r="BT22" s="362"/>
      <c r="BU22" s="362"/>
      <c r="BV22" s="362"/>
      <c r="BW22" s="362"/>
      <c r="BX22" s="362"/>
      <c r="BY22" s="362"/>
      <c r="BZ22" s="362"/>
      <c r="CA22" s="362"/>
      <c r="CB22" s="362"/>
      <c r="CC22" s="362"/>
      <c r="CD22" s="362"/>
      <c r="CE22" s="362"/>
      <c r="CF22" s="362"/>
      <c r="CG22" s="362"/>
      <c r="CH22" s="362"/>
      <c r="CI22" s="362"/>
      <c r="CJ22" s="362"/>
      <c r="CK22" s="362"/>
      <c r="CL22" s="362"/>
      <c r="CM22" s="362"/>
      <c r="CN22" s="362"/>
      <c r="CO22" s="362"/>
      <c r="CP22" s="362"/>
      <c r="CQ22" s="362"/>
      <c r="CR22" s="362"/>
      <c r="CS22" s="362"/>
      <c r="CT22" s="362"/>
      <c r="CU22" s="362"/>
      <c r="CV22" s="362"/>
      <c r="CW22" s="362"/>
      <c r="CX22" s="362"/>
      <c r="CY22" s="362"/>
      <c r="CZ22" s="362"/>
      <c r="DA22" s="362"/>
      <c r="DB22" s="362"/>
      <c r="DC22" s="362"/>
      <c r="DD22" s="362"/>
      <c r="DE22" s="362"/>
      <c r="DF22" s="362"/>
      <c r="DG22" s="362"/>
      <c r="DH22" s="362"/>
      <c r="DI22" s="362"/>
      <c r="DJ22" s="362"/>
      <c r="DK22" s="362"/>
      <c r="DL22" s="362"/>
      <c r="DM22" s="362"/>
      <c r="DN22" s="362"/>
      <c r="DO22" s="362"/>
      <c r="DP22" s="362"/>
      <c r="DQ22" s="362"/>
      <c r="DR22" s="362"/>
      <c r="DS22" s="362"/>
      <c r="DT22" s="362"/>
      <c r="DU22" s="362"/>
      <c r="DV22" s="362"/>
      <c r="DW22" s="362"/>
      <c r="DX22" s="362"/>
      <c r="DY22" s="362"/>
      <c r="DZ22" s="362"/>
      <c r="EA22" s="362"/>
      <c r="EB22" s="362"/>
      <c r="EC22" s="362"/>
      <c r="ED22" s="362"/>
      <c r="EE22" s="362"/>
      <c r="EF22" s="362"/>
      <c r="EG22" s="362"/>
      <c r="EH22" s="362"/>
      <c r="EI22" s="362"/>
      <c r="EJ22" s="362"/>
      <c r="EK22" s="362"/>
      <c r="EL22" s="362"/>
      <c r="EM22" s="362"/>
      <c r="EN22" s="362"/>
      <c r="EO22" s="362"/>
      <c r="EP22" s="362"/>
      <c r="EQ22" s="362"/>
      <c r="ER22" s="362"/>
      <c r="ES22" s="362"/>
      <c r="ET22" s="362"/>
      <c r="EU22" s="362"/>
      <c r="EV22" s="362"/>
      <c r="EW22" s="362"/>
      <c r="EX22" s="362"/>
      <c r="EY22" s="362"/>
      <c r="EZ22" s="362"/>
      <c r="FA22" s="362"/>
      <c r="FB22" s="362"/>
      <c r="FC22" s="362"/>
      <c r="FD22" s="362"/>
      <c r="FE22" s="362"/>
      <c r="FF22" s="362"/>
      <c r="FG22" s="362"/>
      <c r="FH22" s="362"/>
      <c r="FI22" s="362"/>
      <c r="FJ22" s="362"/>
      <c r="FK22" s="362"/>
      <c r="FL22" s="362"/>
      <c r="FM22" s="362"/>
      <c r="FN22" s="362"/>
      <c r="FO22" s="362"/>
      <c r="FP22" s="362"/>
      <c r="FQ22" s="362"/>
      <c r="FR22" s="362"/>
      <c r="FS22" s="362"/>
      <c r="FT22" s="362"/>
      <c r="FU22" s="362"/>
      <c r="FV22" s="362"/>
      <c r="FW22" s="362"/>
      <c r="FX22" s="362"/>
      <c r="FY22" s="362"/>
      <c r="FZ22" s="362"/>
      <c r="GA22" s="362"/>
      <c r="GB22" s="362"/>
      <c r="GC22" s="362"/>
      <c r="GD22" s="362"/>
      <c r="GE22" s="362"/>
      <c r="GF22" s="362"/>
      <c r="GG22" s="362"/>
      <c r="GH22" s="362"/>
      <c r="GI22" s="362"/>
      <c r="GJ22" s="362"/>
      <c r="GK22" s="362"/>
      <c r="GL22" s="362"/>
      <c r="GM22" s="362"/>
      <c r="GN22" s="362"/>
      <c r="GO22" s="362"/>
      <c r="GP22" s="362"/>
      <c r="GQ22" s="362"/>
      <c r="GR22" s="362"/>
      <c r="GS22" s="362"/>
      <c r="GT22" s="362"/>
      <c r="GU22" s="362"/>
      <c r="GV22" s="362"/>
      <c r="GW22" s="362"/>
      <c r="GX22" s="362"/>
      <c r="GY22" s="362"/>
      <c r="GZ22" s="362"/>
      <c r="HA22" s="362"/>
      <c r="HB22" s="362"/>
      <c r="HC22" s="362"/>
      <c r="HD22" s="362"/>
      <c r="HE22" s="362"/>
      <c r="HF22" s="362"/>
      <c r="HG22" s="362"/>
      <c r="HH22" s="362"/>
      <c r="HI22" s="362"/>
      <c r="HJ22" s="362"/>
      <c r="HK22" s="362"/>
    </row>
    <row r="23" spans="2:1030" ht="16.899999999999999" customHeight="1" x14ac:dyDescent="0.2">
      <c r="B23" s="465"/>
      <c r="C23" s="466"/>
      <c r="D23" s="368" t="s">
        <v>1116</v>
      </c>
      <c r="E23" s="369">
        <v>55320.87</v>
      </c>
      <c r="F23" s="369">
        <v>4296.58</v>
      </c>
      <c r="G23" s="369">
        <v>4296.58</v>
      </c>
      <c r="H23" s="369">
        <v>4296.58</v>
      </c>
      <c r="I23" s="369">
        <v>4296.58</v>
      </c>
      <c r="J23" s="369">
        <v>4296.58</v>
      </c>
      <c r="K23" s="369">
        <v>4296.58</v>
      </c>
      <c r="L23" s="369">
        <v>4296.58</v>
      </c>
      <c r="M23" s="369">
        <v>4296.58</v>
      </c>
      <c r="N23" s="369">
        <v>4296.58</v>
      </c>
      <c r="O23" s="369">
        <v>4296.58</v>
      </c>
      <c r="P23" s="369">
        <v>4296.58</v>
      </c>
      <c r="Q23" s="369">
        <v>4296.6099999999997</v>
      </c>
      <c r="R23" s="369">
        <v>106879.86</v>
      </c>
      <c r="S23" s="362"/>
      <c r="T23" s="370">
        <f>SUM('PLANILHA RESUMO'!H20)</f>
        <v>106879.86470000002</v>
      </c>
      <c r="U23" s="362"/>
      <c r="V23" s="371">
        <f>SUM(E23:Q23)</f>
        <v>106879.86000000002</v>
      </c>
      <c r="W23" s="362"/>
      <c r="X23" s="370"/>
      <c r="Y23" s="362"/>
      <c r="Z23" s="362"/>
      <c r="AA23" s="362"/>
      <c r="AB23" s="362"/>
      <c r="AC23" s="362"/>
      <c r="AD23" s="362"/>
      <c r="AE23" s="362"/>
      <c r="AF23" s="362"/>
      <c r="AG23" s="362"/>
      <c r="AH23" s="362"/>
      <c r="AI23" s="362"/>
      <c r="AJ23" s="362"/>
      <c r="AK23" s="362"/>
      <c r="AL23" s="362"/>
      <c r="AM23" s="362"/>
      <c r="AN23" s="362"/>
      <c r="AO23" s="362"/>
      <c r="AP23" s="362"/>
      <c r="AQ23" s="362"/>
      <c r="AR23" s="362"/>
      <c r="AS23" s="362"/>
      <c r="AT23" s="362"/>
      <c r="AU23" s="362"/>
      <c r="AV23" s="362"/>
      <c r="AW23" s="362"/>
      <c r="AX23" s="362"/>
      <c r="AY23" s="362"/>
      <c r="AZ23" s="362"/>
      <c r="BA23" s="362"/>
      <c r="BB23" s="362"/>
      <c r="BC23" s="362"/>
      <c r="BD23" s="362"/>
      <c r="BE23" s="362"/>
      <c r="BF23" s="362"/>
      <c r="BG23" s="362"/>
      <c r="BH23" s="362"/>
      <c r="BI23" s="362"/>
      <c r="BJ23" s="362"/>
      <c r="BK23" s="362"/>
      <c r="BL23" s="362"/>
      <c r="BM23" s="362"/>
      <c r="BN23" s="362"/>
      <c r="BO23" s="362"/>
      <c r="BP23" s="362"/>
      <c r="BQ23" s="362"/>
      <c r="BR23" s="362"/>
      <c r="BS23" s="362"/>
      <c r="BT23" s="362"/>
      <c r="BU23" s="362"/>
      <c r="BV23" s="362"/>
      <c r="BW23" s="362"/>
      <c r="BX23" s="362"/>
      <c r="BY23" s="362"/>
      <c r="BZ23" s="362"/>
      <c r="CA23" s="362"/>
      <c r="CB23" s="362"/>
      <c r="CC23" s="362"/>
      <c r="CD23" s="362"/>
      <c r="CE23" s="362"/>
      <c r="CF23" s="362"/>
      <c r="CG23" s="362"/>
      <c r="CH23" s="362"/>
      <c r="CI23" s="362"/>
      <c r="CJ23" s="362"/>
      <c r="CK23" s="362"/>
      <c r="CL23" s="362"/>
      <c r="CM23" s="362"/>
      <c r="CN23" s="362"/>
      <c r="CO23" s="362"/>
      <c r="CP23" s="362"/>
      <c r="CQ23" s="362"/>
      <c r="CR23" s="362"/>
      <c r="CS23" s="362"/>
      <c r="CT23" s="362"/>
      <c r="CU23" s="362"/>
      <c r="CV23" s="362"/>
      <c r="CW23" s="362"/>
      <c r="CX23" s="362"/>
      <c r="CY23" s="362"/>
      <c r="CZ23" s="362"/>
      <c r="DA23" s="362"/>
      <c r="DB23" s="362"/>
      <c r="DC23" s="362"/>
      <c r="DD23" s="362"/>
      <c r="DE23" s="362"/>
      <c r="DF23" s="362"/>
      <c r="DG23" s="362"/>
      <c r="DH23" s="362"/>
      <c r="DI23" s="362"/>
      <c r="DJ23" s="362"/>
      <c r="DK23" s="362"/>
      <c r="DL23" s="362"/>
      <c r="DM23" s="362"/>
      <c r="DN23" s="362"/>
      <c r="DO23" s="362"/>
      <c r="DP23" s="362"/>
      <c r="DQ23" s="362"/>
      <c r="DR23" s="362"/>
      <c r="DS23" s="362"/>
      <c r="DT23" s="362"/>
      <c r="DU23" s="362"/>
      <c r="DV23" s="362"/>
      <c r="DW23" s="362"/>
      <c r="DX23" s="362"/>
      <c r="DY23" s="362"/>
      <c r="DZ23" s="362"/>
      <c r="EA23" s="362"/>
      <c r="EB23" s="362"/>
      <c r="EC23" s="362"/>
      <c r="ED23" s="362"/>
      <c r="EE23" s="362"/>
      <c r="EF23" s="362"/>
      <c r="EG23" s="362"/>
      <c r="EH23" s="362"/>
      <c r="EI23" s="362"/>
      <c r="EJ23" s="362"/>
      <c r="EK23" s="362"/>
      <c r="EL23" s="362"/>
      <c r="EM23" s="362"/>
      <c r="EN23" s="362"/>
      <c r="EO23" s="362"/>
      <c r="EP23" s="362"/>
      <c r="EQ23" s="362"/>
      <c r="ER23" s="362"/>
      <c r="ES23" s="362"/>
      <c r="ET23" s="362"/>
      <c r="EU23" s="362"/>
      <c r="EV23" s="362"/>
      <c r="EW23" s="362"/>
      <c r="EX23" s="362"/>
      <c r="EY23" s="362"/>
      <c r="EZ23" s="362"/>
      <c r="FA23" s="362"/>
      <c r="FB23" s="362"/>
      <c r="FC23" s="362"/>
      <c r="FD23" s="362"/>
      <c r="FE23" s="362"/>
      <c r="FF23" s="362"/>
      <c r="FG23" s="362"/>
      <c r="FH23" s="362"/>
      <c r="FI23" s="362"/>
      <c r="FJ23" s="362"/>
      <c r="FK23" s="362"/>
      <c r="FL23" s="362"/>
      <c r="FM23" s="362"/>
      <c r="FN23" s="362"/>
      <c r="FO23" s="362"/>
      <c r="FP23" s="362"/>
      <c r="FQ23" s="362"/>
      <c r="FR23" s="362"/>
      <c r="FS23" s="362"/>
      <c r="FT23" s="362"/>
      <c r="FU23" s="362"/>
      <c r="FV23" s="362"/>
      <c r="FW23" s="362"/>
      <c r="FX23" s="362"/>
      <c r="FY23" s="362"/>
      <c r="FZ23" s="362"/>
      <c r="GA23" s="362"/>
      <c r="GB23" s="362"/>
      <c r="GC23" s="362"/>
      <c r="GD23" s="362"/>
      <c r="GE23" s="362"/>
      <c r="GF23" s="362"/>
      <c r="GG23" s="362"/>
      <c r="GH23" s="362"/>
      <c r="GI23" s="362"/>
      <c r="GJ23" s="362"/>
      <c r="GK23" s="362"/>
      <c r="GL23" s="362"/>
      <c r="GM23" s="362"/>
      <c r="GN23" s="362"/>
      <c r="GO23" s="362"/>
      <c r="GP23" s="362"/>
      <c r="GQ23" s="362"/>
      <c r="GR23" s="362"/>
      <c r="GS23" s="362"/>
      <c r="GT23" s="362"/>
      <c r="GU23" s="362"/>
      <c r="GV23" s="362"/>
      <c r="GW23" s="362"/>
      <c r="GX23" s="362"/>
      <c r="GY23" s="362"/>
      <c r="GZ23" s="362"/>
      <c r="HA23" s="362"/>
      <c r="HB23" s="362"/>
      <c r="HC23" s="362"/>
      <c r="HD23" s="362"/>
      <c r="HE23" s="362"/>
      <c r="HF23" s="362"/>
      <c r="HG23" s="362"/>
      <c r="HH23" s="362"/>
      <c r="HI23" s="362"/>
      <c r="HJ23" s="362"/>
      <c r="HK23" s="362"/>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c r="ACF23"/>
      <c r="ACG23"/>
      <c r="ACH23"/>
      <c r="ACI23"/>
      <c r="ACJ23"/>
      <c r="ACK23"/>
      <c r="ACL23"/>
      <c r="ACM23"/>
      <c r="ACN23"/>
      <c r="ACO23"/>
      <c r="ACP23"/>
      <c r="ACQ23"/>
      <c r="ACR23"/>
      <c r="ACS23"/>
      <c r="ACT23"/>
      <c r="ACU23"/>
      <c r="ACV23"/>
      <c r="ACW23"/>
      <c r="ACX23"/>
      <c r="ACY23"/>
      <c r="ACZ23"/>
      <c r="ADA23"/>
      <c r="ADB23"/>
      <c r="ADC23"/>
      <c r="ADD23"/>
      <c r="ADE23"/>
      <c r="ADF23"/>
      <c r="ADG23"/>
      <c r="ADH23"/>
      <c r="ADI23"/>
      <c r="ADJ23"/>
      <c r="ADK23"/>
      <c r="ADL23"/>
      <c r="ADM23"/>
      <c r="ADN23"/>
      <c r="ADO23"/>
      <c r="ADP23"/>
      <c r="ADQ23"/>
      <c r="ADR23"/>
      <c r="ADS23"/>
      <c r="ADT23"/>
      <c r="ADU23"/>
      <c r="ADV23"/>
      <c r="ADW23"/>
      <c r="ADX23"/>
      <c r="ADY23"/>
      <c r="ADZ23"/>
      <c r="AEA23"/>
      <c r="AEB23"/>
      <c r="AEC23"/>
      <c r="AED23"/>
      <c r="AEE23"/>
      <c r="AEF23"/>
      <c r="AEG23"/>
      <c r="AEH23"/>
      <c r="AEI23"/>
      <c r="AEJ23"/>
      <c r="AEK23"/>
      <c r="AEL23"/>
      <c r="AEM23"/>
      <c r="AEN23"/>
      <c r="AEO23"/>
      <c r="AEP23"/>
      <c r="AEQ23"/>
      <c r="AER23"/>
      <c r="AES23"/>
      <c r="AET23"/>
      <c r="AEU23"/>
      <c r="AEV23"/>
      <c r="AEW23"/>
      <c r="AEX23"/>
      <c r="AEY23"/>
      <c r="AEZ23"/>
      <c r="AFA23"/>
      <c r="AFB23"/>
      <c r="AFC23"/>
      <c r="AFD23"/>
      <c r="AFE23"/>
      <c r="AFF23"/>
      <c r="AFG23"/>
      <c r="AFH23"/>
      <c r="AFI23"/>
      <c r="AFJ23"/>
      <c r="AFK23"/>
      <c r="AFL23"/>
      <c r="AFM23"/>
      <c r="AFN23"/>
      <c r="AFO23"/>
      <c r="AFP23"/>
      <c r="AFQ23"/>
      <c r="AFR23"/>
      <c r="AFS23"/>
      <c r="AFT23"/>
      <c r="AFU23"/>
      <c r="AFV23"/>
      <c r="AFW23"/>
      <c r="AFX23"/>
      <c r="AFY23"/>
      <c r="AFZ23"/>
      <c r="AGA23"/>
      <c r="AGB23"/>
      <c r="AGC23"/>
      <c r="AGD23"/>
      <c r="AGE23"/>
      <c r="AGF23"/>
      <c r="AGG23"/>
      <c r="AGH23"/>
      <c r="AGI23"/>
      <c r="AGJ23"/>
      <c r="AGK23"/>
      <c r="AGL23"/>
      <c r="AGM23"/>
      <c r="AGN23"/>
      <c r="AGO23"/>
      <c r="AGP23"/>
      <c r="AGQ23"/>
      <c r="AGR23"/>
      <c r="AGS23"/>
      <c r="AGT23"/>
      <c r="AGU23"/>
      <c r="AGV23"/>
      <c r="AGW23"/>
      <c r="AGX23"/>
      <c r="AGY23"/>
      <c r="AGZ23"/>
      <c r="AHA23"/>
      <c r="AHB23"/>
      <c r="AHC23"/>
      <c r="AHD23"/>
      <c r="AHE23"/>
      <c r="AHF23"/>
      <c r="AHG23"/>
      <c r="AHH23"/>
      <c r="AHI23"/>
      <c r="AHJ23"/>
      <c r="AHK23"/>
      <c r="AHL23"/>
      <c r="AHM23"/>
      <c r="AHN23"/>
      <c r="AHO23"/>
      <c r="AHP23"/>
      <c r="AHQ23"/>
      <c r="AHR23"/>
      <c r="AHS23"/>
      <c r="AHT23"/>
      <c r="AHU23"/>
      <c r="AHV23"/>
      <c r="AHW23"/>
      <c r="AHX23"/>
      <c r="AHY23"/>
      <c r="AHZ23"/>
      <c r="AIA23"/>
      <c r="AIB23"/>
      <c r="AIC23"/>
      <c r="AID23"/>
      <c r="AIE23"/>
      <c r="AIF23"/>
      <c r="AIG23"/>
      <c r="AIH23"/>
      <c r="AII23"/>
      <c r="AIJ23"/>
      <c r="AIK23"/>
      <c r="AIL23"/>
      <c r="AIM23"/>
      <c r="AIN23"/>
      <c r="AIO23"/>
      <c r="AIP23"/>
      <c r="AIQ23"/>
      <c r="AIR23"/>
      <c r="AIS23"/>
      <c r="AIT23"/>
      <c r="AIU23"/>
      <c r="AIV23"/>
      <c r="AIW23"/>
      <c r="AIX23"/>
      <c r="AIY23"/>
      <c r="AIZ23"/>
      <c r="AJA23"/>
      <c r="AJB23"/>
      <c r="AJC23"/>
      <c r="AJD23"/>
      <c r="AJE23"/>
      <c r="AJF23"/>
      <c r="AJG23"/>
      <c r="AJH23"/>
      <c r="AJI23"/>
      <c r="AJJ23"/>
      <c r="AJK23"/>
      <c r="AJL23"/>
      <c r="AJM23"/>
      <c r="AJN23"/>
      <c r="AJO23"/>
      <c r="AJP23"/>
      <c r="AJQ23"/>
      <c r="AJR23"/>
      <c r="AJS23"/>
      <c r="AJT23"/>
      <c r="AJU23"/>
      <c r="AJV23"/>
      <c r="AJW23"/>
      <c r="AJX23"/>
      <c r="AJY23"/>
      <c r="AJZ23"/>
      <c r="AKA23"/>
      <c r="AKB23"/>
      <c r="AKC23"/>
      <c r="AKD23"/>
      <c r="AKE23"/>
      <c r="AKF23"/>
      <c r="AKG23"/>
      <c r="AKH23"/>
      <c r="AKI23"/>
      <c r="AKJ23"/>
      <c r="AKK23"/>
      <c r="AKL23"/>
      <c r="AKM23"/>
      <c r="AKN23"/>
      <c r="AKO23"/>
      <c r="AKP23"/>
      <c r="AKQ23"/>
      <c r="AKR23"/>
      <c r="AKS23"/>
      <c r="AKT23"/>
      <c r="AKU23"/>
      <c r="AKV23"/>
      <c r="AKW23"/>
      <c r="AKX23"/>
      <c r="AKY23"/>
      <c r="AKZ23"/>
      <c r="ALA23"/>
      <c r="ALB23"/>
      <c r="ALC23"/>
      <c r="ALD23"/>
      <c r="ALE23"/>
      <c r="ALF23"/>
      <c r="ALG23"/>
      <c r="ALH23"/>
      <c r="ALI23"/>
      <c r="ALJ23"/>
      <c r="ALK23"/>
      <c r="ALL23"/>
      <c r="ALM23"/>
      <c r="ALN23"/>
      <c r="ALO23"/>
      <c r="ALP23"/>
      <c r="ALQ23"/>
      <c r="ALR23"/>
      <c r="ALS23"/>
      <c r="ALT23"/>
      <c r="ALU23"/>
      <c r="ALV23"/>
      <c r="ALW23"/>
      <c r="ALX23"/>
      <c r="ALY23"/>
      <c r="ALZ23"/>
      <c r="AMA23"/>
      <c r="AMB23"/>
      <c r="AMC23"/>
      <c r="AMD23"/>
      <c r="AME23"/>
      <c r="AMF23"/>
      <c r="AMG23"/>
      <c r="AMH23"/>
      <c r="AMI23"/>
      <c r="AMJ23"/>
      <c r="AMK23"/>
      <c r="AML23"/>
      <c r="AMM23"/>
      <c r="AMN23"/>
      <c r="AMO23"/>
      <c r="AMP23"/>
    </row>
    <row r="24" spans="2:1030" ht="16.899999999999999" customHeight="1" x14ac:dyDescent="0.2">
      <c r="B24" s="465">
        <v>2</v>
      </c>
      <c r="C24" s="474" t="s">
        <v>211</v>
      </c>
      <c r="D24" s="363" t="s">
        <v>1115</v>
      </c>
      <c r="E24" s="364"/>
      <c r="F24" s="364"/>
      <c r="G24" s="364"/>
      <c r="H24" s="364"/>
      <c r="I24" s="364"/>
      <c r="J24" s="364"/>
      <c r="K24" s="364"/>
      <c r="L24" s="364"/>
      <c r="M24" s="364"/>
      <c r="N24" s="364"/>
      <c r="O24" s="364"/>
      <c r="P24" s="364"/>
      <c r="Q24" s="364"/>
      <c r="R24" s="365">
        <f>R25/$R$43</f>
        <v>0.10959827260028727</v>
      </c>
      <c r="S24" s="362"/>
      <c r="T24" s="372"/>
      <c r="U24" s="362"/>
      <c r="V24" s="366"/>
      <c r="W24" s="362"/>
      <c r="X24" s="373"/>
      <c r="Y24" s="362"/>
      <c r="Z24" s="362"/>
      <c r="AA24" s="362"/>
      <c r="AB24" s="362"/>
      <c r="AC24" s="362"/>
      <c r="AD24" s="362"/>
      <c r="AE24" s="362"/>
      <c r="AF24" s="362"/>
      <c r="AG24" s="362"/>
      <c r="AH24" s="362"/>
      <c r="AI24" s="362"/>
      <c r="AJ24" s="362"/>
      <c r="AK24" s="362"/>
      <c r="AL24" s="362"/>
      <c r="AM24" s="362"/>
      <c r="AN24" s="362"/>
      <c r="AO24" s="362"/>
      <c r="AP24" s="362"/>
      <c r="AQ24" s="362"/>
      <c r="AR24" s="362"/>
      <c r="AS24" s="362"/>
      <c r="AT24" s="362"/>
      <c r="AU24" s="362"/>
      <c r="AV24" s="362"/>
      <c r="AW24" s="362"/>
      <c r="AX24" s="362"/>
      <c r="AY24" s="362"/>
      <c r="AZ24" s="362"/>
      <c r="BA24" s="362"/>
      <c r="BB24" s="362"/>
      <c r="BC24" s="362"/>
      <c r="BD24" s="362"/>
      <c r="BE24" s="362"/>
      <c r="BF24" s="362"/>
      <c r="BG24" s="362"/>
      <c r="BH24" s="362"/>
      <c r="BI24" s="362"/>
      <c r="BJ24" s="362"/>
      <c r="BK24" s="362"/>
      <c r="BL24" s="362"/>
      <c r="BM24" s="362"/>
      <c r="BN24" s="362"/>
      <c r="BO24" s="362"/>
      <c r="BP24" s="362"/>
      <c r="BQ24" s="362"/>
      <c r="BR24" s="362"/>
      <c r="BS24" s="362"/>
      <c r="BT24" s="362"/>
      <c r="BU24" s="362"/>
      <c r="BV24" s="362"/>
      <c r="BW24" s="362"/>
      <c r="BX24" s="362"/>
      <c r="BY24" s="362"/>
      <c r="BZ24" s="362"/>
      <c r="CA24" s="362"/>
      <c r="CB24" s="362"/>
      <c r="CC24" s="362"/>
      <c r="CD24" s="362"/>
      <c r="CE24" s="362"/>
      <c r="CF24" s="362"/>
      <c r="CG24" s="362"/>
      <c r="CH24" s="362"/>
      <c r="CI24" s="362"/>
      <c r="CJ24" s="362"/>
      <c r="CK24" s="362"/>
      <c r="CL24" s="362"/>
      <c r="CM24" s="362"/>
      <c r="CN24" s="362"/>
      <c r="CO24" s="362"/>
      <c r="CP24" s="362"/>
      <c r="CQ24" s="362"/>
      <c r="CR24" s="362"/>
      <c r="CS24" s="362"/>
      <c r="CT24" s="362"/>
      <c r="CU24" s="362"/>
      <c r="CV24" s="362"/>
      <c r="CW24" s="362"/>
      <c r="CX24" s="362"/>
      <c r="CY24" s="362"/>
      <c r="CZ24" s="362"/>
      <c r="DA24" s="362"/>
      <c r="DB24" s="362"/>
      <c r="DC24" s="362"/>
      <c r="DD24" s="362"/>
      <c r="DE24" s="362"/>
      <c r="DF24" s="362"/>
      <c r="DG24" s="362"/>
      <c r="DH24" s="362"/>
      <c r="DI24" s="362"/>
      <c r="DJ24" s="362"/>
      <c r="DK24" s="362"/>
      <c r="DL24" s="362"/>
      <c r="DM24" s="362"/>
      <c r="DN24" s="362"/>
      <c r="DO24" s="362"/>
      <c r="DP24" s="362"/>
      <c r="DQ24" s="362"/>
      <c r="DR24" s="362"/>
      <c r="DS24" s="362"/>
      <c r="DT24" s="362"/>
      <c r="DU24" s="362"/>
      <c r="DV24" s="362"/>
      <c r="DW24" s="362"/>
      <c r="DX24" s="362"/>
      <c r="DY24" s="362"/>
      <c r="DZ24" s="362"/>
      <c r="EA24" s="362"/>
      <c r="EB24" s="362"/>
      <c r="EC24" s="362"/>
      <c r="ED24" s="362"/>
      <c r="EE24" s="362"/>
      <c r="EF24" s="362"/>
      <c r="EG24" s="362"/>
      <c r="EH24" s="362"/>
      <c r="EI24" s="362"/>
      <c r="EJ24" s="362"/>
      <c r="EK24" s="362"/>
      <c r="EL24" s="362"/>
      <c r="EM24" s="362"/>
      <c r="EN24" s="362"/>
      <c r="EO24" s="362"/>
      <c r="EP24" s="362"/>
      <c r="EQ24" s="362"/>
      <c r="ER24" s="362"/>
      <c r="ES24" s="362"/>
      <c r="ET24" s="362"/>
      <c r="EU24" s="362"/>
      <c r="EV24" s="362"/>
      <c r="EW24" s="362"/>
      <c r="EX24" s="362"/>
      <c r="EY24" s="362"/>
      <c r="EZ24" s="362"/>
      <c r="FA24" s="362"/>
      <c r="FB24" s="362"/>
      <c r="FC24" s="362"/>
      <c r="FD24" s="362"/>
      <c r="FE24" s="362"/>
      <c r="FF24" s="362"/>
      <c r="FG24" s="362"/>
      <c r="FH24" s="362"/>
      <c r="FI24" s="362"/>
      <c r="FJ24" s="362"/>
      <c r="FK24" s="362"/>
      <c r="FL24" s="362"/>
      <c r="FM24" s="362"/>
      <c r="FN24" s="362"/>
      <c r="FO24" s="362"/>
      <c r="FP24" s="362"/>
      <c r="FQ24" s="362"/>
      <c r="FR24" s="362"/>
      <c r="FS24" s="362"/>
      <c r="FT24" s="362"/>
      <c r="FU24" s="362"/>
      <c r="FV24" s="362"/>
      <c r="FW24" s="362"/>
      <c r="FX24" s="362"/>
      <c r="FY24" s="362"/>
      <c r="FZ24" s="362"/>
      <c r="GA24" s="362"/>
      <c r="GB24" s="362"/>
      <c r="GC24" s="362"/>
      <c r="GD24" s="362"/>
      <c r="GE24" s="362"/>
      <c r="GF24" s="362"/>
      <c r="GG24" s="362"/>
      <c r="GH24" s="362"/>
      <c r="GI24" s="362"/>
      <c r="GJ24" s="362"/>
      <c r="GK24" s="362"/>
      <c r="GL24" s="362"/>
      <c r="GM24" s="362"/>
      <c r="GN24" s="362"/>
      <c r="GO24" s="362"/>
      <c r="GP24" s="362"/>
      <c r="GQ24" s="362"/>
      <c r="GR24" s="362"/>
      <c r="GS24" s="362"/>
      <c r="GT24" s="362"/>
      <c r="GU24" s="362"/>
      <c r="GV24" s="362"/>
      <c r="GW24" s="362"/>
      <c r="GX24" s="362"/>
      <c r="GY24" s="362"/>
      <c r="GZ24" s="362"/>
      <c r="HA24" s="362"/>
      <c r="HB24" s="362"/>
      <c r="HC24" s="362"/>
      <c r="HD24" s="362"/>
      <c r="HE24" s="362"/>
      <c r="HF24" s="362"/>
      <c r="HG24" s="362"/>
      <c r="HH24" s="362"/>
      <c r="HI24" s="362"/>
      <c r="HJ24" s="362"/>
      <c r="HK24" s="362"/>
      <c r="HL24" s="362"/>
      <c r="HM24" s="362"/>
      <c r="HN24" s="362"/>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c r="SH24"/>
      <c r="SI24"/>
      <c r="SJ24"/>
      <c r="SK24"/>
      <c r="SL24"/>
      <c r="SM24"/>
      <c r="SN24"/>
      <c r="SO24"/>
      <c r="SP24"/>
      <c r="SQ24"/>
      <c r="SR24"/>
      <c r="SS24"/>
      <c r="ST24"/>
      <c r="SU24"/>
      <c r="SV24"/>
      <c r="SW24"/>
      <c r="SX24"/>
      <c r="SY24"/>
      <c r="SZ24"/>
      <c r="TA24"/>
      <c r="TB24"/>
      <c r="TC24"/>
      <c r="TD24"/>
      <c r="TE24"/>
      <c r="TF24"/>
      <c r="TG24"/>
      <c r="TH24"/>
      <c r="TI24"/>
      <c r="TJ24"/>
      <c r="TK24"/>
      <c r="TL24"/>
      <c r="TM24"/>
      <c r="TN24"/>
      <c r="TO24"/>
      <c r="TP24"/>
      <c r="TQ24"/>
      <c r="TR24"/>
      <c r="TS24"/>
      <c r="TT24"/>
      <c r="TU24"/>
      <c r="TV24"/>
      <c r="TW24"/>
      <c r="TX24"/>
      <c r="TY24"/>
      <c r="TZ24"/>
      <c r="UA24"/>
      <c r="UB24"/>
      <c r="UC24"/>
      <c r="UD24"/>
      <c r="UE24"/>
      <c r="UF24"/>
      <c r="UG24"/>
      <c r="UH24"/>
      <c r="UI24"/>
      <c r="UJ24"/>
      <c r="UK24"/>
      <c r="UL24"/>
      <c r="UM24"/>
      <c r="UN24"/>
      <c r="UO24"/>
      <c r="UP24"/>
      <c r="UQ24"/>
      <c r="UR24"/>
      <c r="US24"/>
      <c r="UT24"/>
      <c r="UU24"/>
      <c r="UV24"/>
      <c r="UW24"/>
      <c r="UX24"/>
      <c r="UY24"/>
      <c r="UZ24"/>
      <c r="VA24"/>
      <c r="VB24"/>
      <c r="VC24"/>
      <c r="VD24"/>
      <c r="VE24"/>
      <c r="VF24"/>
      <c r="VG24"/>
      <c r="VH24"/>
      <c r="VI24"/>
      <c r="VJ24"/>
      <c r="VK24"/>
      <c r="VL24"/>
      <c r="VM24"/>
      <c r="VN24"/>
      <c r="VO24"/>
      <c r="VP24"/>
      <c r="VQ24"/>
      <c r="VR24"/>
      <c r="VS24"/>
      <c r="VT24"/>
      <c r="VU24"/>
      <c r="VV24"/>
      <c r="VW24"/>
      <c r="VX24"/>
      <c r="VY24"/>
      <c r="VZ24"/>
      <c r="WA24"/>
      <c r="WB24"/>
      <c r="WC24"/>
      <c r="WD24"/>
      <c r="WE24"/>
      <c r="WF24"/>
      <c r="WG24"/>
      <c r="WH24"/>
      <c r="WI24"/>
      <c r="WJ24"/>
      <c r="WK24"/>
      <c r="WL24"/>
      <c r="WM24"/>
      <c r="WN24"/>
      <c r="WO24"/>
      <c r="WP24"/>
      <c r="WQ24"/>
      <c r="WR24"/>
      <c r="WS24"/>
      <c r="WT24"/>
      <c r="WU24"/>
      <c r="WV24"/>
      <c r="WW24"/>
      <c r="WX24"/>
      <c r="WY24"/>
      <c r="WZ24"/>
      <c r="XA24"/>
      <c r="XB24"/>
      <c r="XC24"/>
      <c r="XD24"/>
      <c r="XE24"/>
      <c r="XF24"/>
      <c r="XG24"/>
      <c r="XH24"/>
      <c r="XI24"/>
      <c r="XJ24"/>
      <c r="XK24"/>
      <c r="XL24"/>
      <c r="XM24"/>
      <c r="XN24"/>
      <c r="XO24"/>
      <c r="XP24"/>
      <c r="XQ24"/>
      <c r="XR24"/>
      <c r="XS24"/>
      <c r="XT24"/>
      <c r="XU24"/>
      <c r="XV24"/>
      <c r="XW24"/>
      <c r="XX24"/>
      <c r="XY24"/>
      <c r="XZ24"/>
      <c r="YA24"/>
      <c r="YB24"/>
      <c r="YC24"/>
      <c r="YD24"/>
      <c r="YE24"/>
      <c r="YF24"/>
      <c r="YG24"/>
      <c r="YH24"/>
      <c r="YI24"/>
      <c r="YJ24"/>
      <c r="YK24"/>
      <c r="YL24"/>
      <c r="YM24"/>
      <c r="YN24"/>
      <c r="YO24"/>
      <c r="YP24"/>
      <c r="YQ24"/>
      <c r="YR24"/>
      <c r="YS24"/>
      <c r="YT24"/>
      <c r="YU24"/>
      <c r="YV24"/>
      <c r="YW24"/>
      <c r="YX24"/>
      <c r="YY24"/>
      <c r="YZ24"/>
      <c r="ZA24"/>
      <c r="ZB24"/>
      <c r="ZC24"/>
      <c r="ZD24"/>
      <c r="ZE24"/>
      <c r="ZF24"/>
      <c r="ZG24"/>
      <c r="ZH24"/>
      <c r="ZI24"/>
      <c r="ZJ24"/>
      <c r="ZK24"/>
      <c r="ZL24"/>
      <c r="ZM24"/>
      <c r="ZN24"/>
      <c r="ZO24"/>
      <c r="ZP24"/>
      <c r="ZQ24"/>
      <c r="ZR24"/>
      <c r="ZS24"/>
      <c r="ZT24"/>
      <c r="ZU24"/>
      <c r="ZV24"/>
      <c r="ZW24"/>
      <c r="ZX24"/>
      <c r="ZY24"/>
      <c r="ZZ24"/>
      <c r="AAA24"/>
      <c r="AAB24"/>
      <c r="AAC24"/>
      <c r="AAD24"/>
      <c r="AAE24"/>
      <c r="AAF24"/>
      <c r="AAG24"/>
      <c r="AAH24"/>
      <c r="AAI24"/>
      <c r="AAJ24"/>
      <c r="AAK24"/>
      <c r="AAL24"/>
      <c r="AAM24"/>
      <c r="AAN24"/>
      <c r="AAO24"/>
      <c r="AAP24"/>
      <c r="AAQ24"/>
      <c r="AAR24"/>
      <c r="AAS24"/>
      <c r="AAT24"/>
      <c r="AAU24"/>
      <c r="AAV24"/>
      <c r="AAW24"/>
      <c r="AAX24"/>
      <c r="AAY24"/>
      <c r="AAZ24"/>
      <c r="ABA24"/>
      <c r="ABB24"/>
      <c r="ABC24"/>
      <c r="ABD24"/>
      <c r="ABE24"/>
      <c r="ABF24"/>
      <c r="ABG24"/>
      <c r="ABH24"/>
      <c r="ABI24"/>
      <c r="ABJ24"/>
      <c r="ABK24"/>
      <c r="ABL24"/>
      <c r="ABM24"/>
      <c r="ABN24"/>
      <c r="ABO24"/>
      <c r="ABP24"/>
      <c r="ABQ24"/>
      <c r="ABR24"/>
      <c r="ABS24"/>
      <c r="ABT24"/>
      <c r="ABU24"/>
      <c r="ABV24"/>
      <c r="ABW24"/>
      <c r="ABX24"/>
      <c r="ABY24"/>
      <c r="ABZ24"/>
      <c r="ACA24"/>
      <c r="ACB24"/>
      <c r="ACC24"/>
      <c r="ACD24"/>
      <c r="ACE24"/>
      <c r="ACF24"/>
      <c r="ACG24"/>
      <c r="ACH24"/>
      <c r="ACI24"/>
      <c r="ACJ24"/>
      <c r="ACK24"/>
      <c r="ACL24"/>
      <c r="ACM24"/>
      <c r="ACN24"/>
      <c r="ACO24"/>
      <c r="ACP24"/>
      <c r="ACQ24"/>
      <c r="ACR24"/>
      <c r="ACS24"/>
      <c r="ACT24"/>
      <c r="ACU24"/>
      <c r="ACV24"/>
      <c r="ACW24"/>
      <c r="ACX24"/>
      <c r="ACY24"/>
      <c r="ACZ24"/>
      <c r="ADA24"/>
      <c r="ADB24"/>
      <c r="ADC24"/>
      <c r="ADD24"/>
      <c r="ADE24"/>
      <c r="ADF24"/>
      <c r="ADG24"/>
      <c r="ADH24"/>
      <c r="ADI24"/>
      <c r="ADJ24"/>
      <c r="ADK24"/>
      <c r="ADL24"/>
      <c r="ADM24"/>
      <c r="ADN24"/>
      <c r="ADO24"/>
      <c r="ADP24"/>
      <c r="ADQ24"/>
      <c r="ADR24"/>
      <c r="ADS24"/>
      <c r="ADT24"/>
      <c r="ADU24"/>
      <c r="ADV24"/>
      <c r="ADW24"/>
      <c r="ADX24"/>
      <c r="ADY24"/>
      <c r="ADZ24"/>
      <c r="AEA24"/>
      <c r="AEB24"/>
      <c r="AEC24"/>
      <c r="AED24"/>
      <c r="AEE24"/>
      <c r="AEF24"/>
      <c r="AEG24"/>
      <c r="AEH24"/>
      <c r="AEI24"/>
      <c r="AEJ24"/>
      <c r="AEK24"/>
      <c r="AEL24"/>
      <c r="AEM24"/>
      <c r="AEN24"/>
      <c r="AEO24"/>
      <c r="AEP24"/>
      <c r="AEQ24"/>
      <c r="AER24"/>
      <c r="AES24"/>
      <c r="AET24"/>
      <c r="AEU24"/>
      <c r="AEV24"/>
      <c r="AEW24"/>
      <c r="AEX24"/>
      <c r="AEY24"/>
      <c r="AEZ24"/>
      <c r="AFA24"/>
      <c r="AFB24"/>
      <c r="AFC24"/>
      <c r="AFD24"/>
      <c r="AFE24"/>
      <c r="AFF24"/>
      <c r="AFG24"/>
      <c r="AFH24"/>
      <c r="AFI24"/>
      <c r="AFJ24"/>
      <c r="AFK24"/>
      <c r="AFL24"/>
      <c r="AFM24"/>
      <c r="AFN24"/>
      <c r="AFO24"/>
      <c r="AFP24"/>
      <c r="AFQ24"/>
      <c r="AFR24"/>
      <c r="AFS24"/>
      <c r="AFT24"/>
      <c r="AFU24"/>
      <c r="AFV24"/>
      <c r="AFW24"/>
      <c r="AFX24"/>
      <c r="AFY24"/>
      <c r="AFZ24"/>
      <c r="AGA24"/>
      <c r="AGB24"/>
      <c r="AGC24"/>
      <c r="AGD24"/>
      <c r="AGE24"/>
      <c r="AGF24"/>
      <c r="AGG24"/>
      <c r="AGH24"/>
      <c r="AGI24"/>
      <c r="AGJ24"/>
      <c r="AGK24"/>
      <c r="AGL24"/>
      <c r="AGM24"/>
      <c r="AGN24"/>
      <c r="AGO24"/>
      <c r="AGP24"/>
      <c r="AGQ24"/>
      <c r="AGR24"/>
      <c r="AGS24"/>
      <c r="AGT24"/>
      <c r="AGU24"/>
      <c r="AGV24"/>
      <c r="AGW24"/>
      <c r="AGX24"/>
      <c r="AGY24"/>
      <c r="AGZ24"/>
      <c r="AHA24"/>
      <c r="AHB24"/>
      <c r="AHC24"/>
      <c r="AHD24"/>
      <c r="AHE24"/>
      <c r="AHF24"/>
      <c r="AHG24"/>
      <c r="AHH24"/>
      <c r="AHI24"/>
      <c r="AHJ24"/>
      <c r="AHK24"/>
      <c r="AHL24"/>
      <c r="AHM24"/>
      <c r="AHN24"/>
      <c r="AHO24"/>
      <c r="AHP24"/>
      <c r="AHQ24"/>
      <c r="AHR24"/>
      <c r="AHS24"/>
      <c r="AHT24"/>
      <c r="AHU24"/>
      <c r="AHV24"/>
      <c r="AHW24"/>
      <c r="AHX24"/>
      <c r="AHY24"/>
      <c r="AHZ24"/>
      <c r="AIA24"/>
      <c r="AIB24"/>
      <c r="AIC24"/>
      <c r="AID24"/>
      <c r="AIE24"/>
      <c r="AIF24"/>
      <c r="AIG24"/>
      <c r="AIH24"/>
      <c r="AII24"/>
      <c r="AIJ24"/>
      <c r="AIK24"/>
      <c r="AIL24"/>
      <c r="AIM24"/>
      <c r="AIN24"/>
      <c r="AIO24"/>
      <c r="AIP24"/>
      <c r="AIQ24"/>
      <c r="AIR24"/>
      <c r="AIS24"/>
      <c r="AIT24"/>
      <c r="AIU24"/>
      <c r="AIV24"/>
      <c r="AIW24"/>
      <c r="AIX24"/>
      <c r="AIY24"/>
      <c r="AIZ24"/>
      <c r="AJA24"/>
      <c r="AJB24"/>
      <c r="AJC24"/>
      <c r="AJD24"/>
      <c r="AJE24"/>
      <c r="AJF24"/>
      <c r="AJG24"/>
      <c r="AJH24"/>
      <c r="AJI24"/>
      <c r="AJJ24"/>
      <c r="AJK24"/>
      <c r="AJL24"/>
      <c r="AJM24"/>
      <c r="AJN24"/>
      <c r="AJO24"/>
      <c r="AJP24"/>
      <c r="AJQ24"/>
      <c r="AJR24"/>
      <c r="AJS24"/>
      <c r="AJT24"/>
      <c r="AJU24"/>
      <c r="AJV24"/>
      <c r="AJW24"/>
      <c r="AJX24"/>
      <c r="AJY24"/>
      <c r="AJZ24"/>
      <c r="AKA24"/>
      <c r="AKB24"/>
      <c r="AKC24"/>
      <c r="AKD24"/>
      <c r="AKE24"/>
      <c r="AKF24"/>
      <c r="AKG24"/>
      <c r="AKH24"/>
      <c r="AKI24"/>
      <c r="AKJ24"/>
      <c r="AKK24"/>
      <c r="AKL24"/>
      <c r="AKM24"/>
      <c r="AKN24"/>
      <c r="AKO24"/>
      <c r="AKP24"/>
      <c r="AKQ24"/>
      <c r="AKR24"/>
      <c r="AKS24"/>
      <c r="AKT24"/>
      <c r="AKU24"/>
      <c r="AKV24"/>
      <c r="AKW24"/>
      <c r="AKX24"/>
      <c r="AKY24"/>
      <c r="AKZ24"/>
      <c r="ALA24"/>
      <c r="ALB24"/>
      <c r="ALC24"/>
      <c r="ALD24"/>
      <c r="ALE24"/>
      <c r="ALF24"/>
      <c r="ALG24"/>
      <c r="ALH24"/>
      <c r="ALI24"/>
      <c r="ALJ24"/>
      <c r="ALK24"/>
      <c r="ALL24"/>
      <c r="ALM24"/>
      <c r="ALN24"/>
      <c r="ALO24"/>
      <c r="ALP24"/>
      <c r="ALQ24"/>
      <c r="ALR24"/>
      <c r="ALS24"/>
      <c r="ALT24"/>
      <c r="ALU24"/>
      <c r="ALV24"/>
      <c r="ALW24"/>
      <c r="ALX24"/>
      <c r="ALY24"/>
      <c r="ALZ24"/>
      <c r="AMA24"/>
      <c r="AMB24"/>
      <c r="AMC24"/>
      <c r="AMD24"/>
      <c r="AME24"/>
      <c r="AMF24"/>
      <c r="AMG24"/>
      <c r="AMH24"/>
      <c r="AMI24"/>
      <c r="AMJ24"/>
      <c r="AMK24"/>
      <c r="AML24"/>
      <c r="AMM24"/>
      <c r="AMN24"/>
      <c r="AMO24"/>
      <c r="AMP24"/>
    </row>
    <row r="25" spans="2:1030" ht="16.899999999999999" customHeight="1" x14ac:dyDescent="0.2">
      <c r="B25" s="465"/>
      <c r="C25" s="475"/>
      <c r="D25" s="368" t="s">
        <v>1116</v>
      </c>
      <c r="E25" s="369">
        <v>17115</v>
      </c>
      <c r="F25" s="369">
        <v>17115</v>
      </c>
      <c r="G25" s="369">
        <v>17115</v>
      </c>
      <c r="H25" s="369">
        <v>17115</v>
      </c>
      <c r="I25" s="369">
        <v>17115</v>
      </c>
      <c r="J25" s="369">
        <v>17115</v>
      </c>
      <c r="K25" s="369">
        <v>17115</v>
      </c>
      <c r="L25" s="369">
        <v>17115</v>
      </c>
      <c r="M25" s="369">
        <v>17115</v>
      </c>
      <c r="N25" s="369">
        <v>17115</v>
      </c>
      <c r="O25" s="369">
        <v>17115</v>
      </c>
      <c r="P25" s="369">
        <v>17115</v>
      </c>
      <c r="Q25" s="369">
        <v>17122.93</v>
      </c>
      <c r="R25" s="374">
        <v>222502.93</v>
      </c>
      <c r="S25" s="362"/>
      <c r="T25" s="370">
        <f>SUM('PLANILHA RESUMO'!H24)</f>
        <v>222502.93</v>
      </c>
      <c r="U25" s="362"/>
      <c r="V25" s="371">
        <f>SUM(E25:Q25)</f>
        <v>222502.93</v>
      </c>
      <c r="W25" s="362"/>
      <c r="X25" s="370"/>
      <c r="Y25" s="362"/>
      <c r="Z25" s="362"/>
      <c r="AA25" s="362"/>
      <c r="AB25" s="362"/>
      <c r="AC25" s="362"/>
      <c r="AD25" s="362"/>
      <c r="AE25" s="362"/>
      <c r="AF25" s="362"/>
      <c r="AG25" s="362"/>
      <c r="AH25" s="362"/>
      <c r="AI25" s="362"/>
      <c r="AJ25" s="362"/>
      <c r="AK25" s="362"/>
      <c r="AL25" s="362"/>
      <c r="AM25" s="362"/>
      <c r="AN25" s="362"/>
      <c r="AO25" s="362"/>
      <c r="AP25" s="362"/>
      <c r="AQ25" s="362"/>
      <c r="AR25" s="362"/>
      <c r="AS25" s="362"/>
      <c r="AT25" s="362"/>
      <c r="AU25" s="362"/>
      <c r="AV25" s="362"/>
      <c r="AW25" s="362"/>
      <c r="AX25" s="362"/>
      <c r="AY25" s="362"/>
      <c r="AZ25" s="362"/>
      <c r="BA25" s="362"/>
      <c r="BB25" s="362"/>
      <c r="BC25" s="362"/>
      <c r="BD25" s="362"/>
      <c r="BE25" s="362"/>
      <c r="BF25" s="362"/>
      <c r="BG25" s="362"/>
      <c r="BH25" s="362"/>
      <c r="BI25" s="362"/>
      <c r="BJ25" s="362"/>
      <c r="BK25" s="362"/>
      <c r="BL25" s="362"/>
      <c r="BM25" s="362"/>
      <c r="BN25" s="362"/>
      <c r="BO25" s="362"/>
      <c r="BP25" s="362"/>
      <c r="BQ25" s="362"/>
      <c r="BR25" s="362"/>
      <c r="BS25" s="362"/>
      <c r="BT25" s="362"/>
      <c r="BU25" s="362"/>
      <c r="BV25" s="362"/>
      <c r="BW25" s="362"/>
      <c r="BX25" s="362"/>
      <c r="BY25" s="362"/>
      <c r="BZ25" s="362"/>
      <c r="CA25" s="362"/>
      <c r="CB25" s="362"/>
      <c r="CC25" s="362"/>
      <c r="CD25" s="362"/>
      <c r="CE25" s="362"/>
      <c r="CF25" s="362"/>
      <c r="CG25" s="362"/>
      <c r="CH25" s="362"/>
      <c r="CI25" s="362"/>
      <c r="CJ25" s="362"/>
      <c r="CK25" s="362"/>
      <c r="CL25" s="362"/>
      <c r="CM25" s="362"/>
      <c r="CN25" s="362"/>
      <c r="CO25" s="362"/>
      <c r="CP25" s="362"/>
      <c r="CQ25" s="362"/>
      <c r="CR25" s="362"/>
      <c r="CS25" s="362"/>
      <c r="CT25" s="362"/>
      <c r="CU25" s="362"/>
      <c r="CV25" s="362"/>
      <c r="CW25" s="362"/>
      <c r="CX25" s="362"/>
      <c r="CY25" s="362"/>
      <c r="CZ25" s="362"/>
      <c r="DA25" s="362"/>
      <c r="DB25" s="362"/>
      <c r="DC25" s="362"/>
      <c r="DD25" s="362"/>
      <c r="DE25" s="362"/>
      <c r="DF25" s="362"/>
      <c r="DG25" s="362"/>
      <c r="DH25" s="362"/>
      <c r="DI25" s="362"/>
      <c r="DJ25" s="362"/>
      <c r="DK25" s="362"/>
      <c r="DL25" s="362"/>
      <c r="DM25" s="362"/>
      <c r="DN25" s="362"/>
      <c r="DO25" s="362"/>
      <c r="DP25" s="362"/>
      <c r="DQ25" s="362"/>
      <c r="DR25" s="362"/>
      <c r="DS25" s="362"/>
      <c r="DT25" s="362"/>
      <c r="DU25" s="362"/>
      <c r="DV25" s="362"/>
      <c r="DW25" s="362"/>
      <c r="DX25" s="362"/>
      <c r="DY25" s="362"/>
      <c r="DZ25" s="362"/>
      <c r="EA25" s="362"/>
      <c r="EB25" s="362"/>
      <c r="EC25" s="362"/>
      <c r="ED25" s="362"/>
      <c r="EE25" s="362"/>
      <c r="EF25" s="362"/>
      <c r="EG25" s="362"/>
      <c r="EH25" s="362"/>
      <c r="EI25" s="362"/>
      <c r="EJ25" s="362"/>
      <c r="EK25" s="362"/>
      <c r="EL25" s="362"/>
      <c r="EM25" s="362"/>
      <c r="EN25" s="362"/>
      <c r="EO25" s="362"/>
      <c r="EP25" s="362"/>
      <c r="EQ25" s="362"/>
      <c r="ER25" s="362"/>
      <c r="ES25" s="362"/>
      <c r="ET25" s="362"/>
      <c r="EU25" s="362"/>
      <c r="EV25" s="362"/>
      <c r="EW25" s="362"/>
      <c r="EX25" s="362"/>
      <c r="EY25" s="362"/>
      <c r="EZ25" s="362"/>
      <c r="FA25" s="362"/>
      <c r="FB25" s="362"/>
      <c r="FC25" s="362"/>
      <c r="FD25" s="362"/>
      <c r="FE25" s="362"/>
      <c r="FF25" s="362"/>
      <c r="FG25" s="362"/>
      <c r="FH25" s="362"/>
      <c r="FI25" s="362"/>
      <c r="FJ25" s="362"/>
      <c r="FK25" s="362"/>
      <c r="FL25" s="362"/>
      <c r="FM25" s="362"/>
      <c r="FN25" s="362"/>
      <c r="FO25" s="362"/>
      <c r="FP25" s="362"/>
      <c r="FQ25" s="362"/>
      <c r="FR25" s="362"/>
      <c r="FS25" s="362"/>
      <c r="FT25" s="362"/>
      <c r="FU25" s="362"/>
      <c r="FV25" s="362"/>
      <c r="FW25" s="362"/>
      <c r="FX25" s="362"/>
      <c r="FY25" s="362"/>
      <c r="FZ25" s="362"/>
      <c r="GA25" s="362"/>
      <c r="GB25" s="362"/>
      <c r="GC25" s="362"/>
      <c r="GD25" s="362"/>
      <c r="GE25" s="362"/>
      <c r="GF25" s="362"/>
      <c r="GG25" s="362"/>
      <c r="GH25" s="362"/>
      <c r="GI25" s="362"/>
      <c r="GJ25" s="362"/>
      <c r="GK25" s="362"/>
      <c r="GL25" s="362"/>
      <c r="GM25" s="362"/>
      <c r="GN25" s="362"/>
      <c r="GO25" s="362"/>
      <c r="GP25" s="362"/>
      <c r="GQ25" s="362"/>
      <c r="GR25" s="362"/>
      <c r="GS25" s="362"/>
      <c r="GT25" s="362"/>
      <c r="GU25" s="362"/>
      <c r="GV25" s="362"/>
      <c r="GW25" s="362"/>
      <c r="GX25" s="362"/>
      <c r="GY25" s="362"/>
      <c r="GZ25" s="362"/>
      <c r="HA25" s="362"/>
      <c r="HB25" s="362"/>
      <c r="HC25" s="362"/>
      <c r="HD25" s="362"/>
      <c r="HE25" s="362"/>
      <c r="HF25" s="362"/>
      <c r="HG25" s="362"/>
      <c r="HH25" s="362"/>
      <c r="HI25" s="362"/>
      <c r="HJ25" s="362"/>
      <c r="HK25" s="362"/>
      <c r="HL25" s="362"/>
      <c r="HM25" s="362"/>
      <c r="HN25" s="362"/>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c r="SH25"/>
      <c r="SI25"/>
      <c r="SJ25"/>
      <c r="SK25"/>
      <c r="SL25"/>
      <c r="SM25"/>
      <c r="SN25"/>
      <c r="SO25"/>
      <c r="SP25"/>
      <c r="SQ25"/>
      <c r="SR25"/>
      <c r="SS25"/>
      <c r="ST25"/>
      <c r="SU25"/>
      <c r="SV25"/>
      <c r="SW25"/>
      <c r="SX25"/>
      <c r="SY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c r="UT25"/>
      <c r="UU25"/>
      <c r="UV25"/>
      <c r="UW25"/>
      <c r="UX25"/>
      <c r="UY25"/>
      <c r="UZ25"/>
      <c r="VA25"/>
      <c r="VB25"/>
      <c r="VC25"/>
      <c r="VD25"/>
      <c r="VE25"/>
      <c r="VF25"/>
      <c r="VG25"/>
      <c r="VH25"/>
      <c r="VI25"/>
      <c r="VJ25"/>
      <c r="VK25"/>
      <c r="VL25"/>
      <c r="VM25"/>
      <c r="VN25"/>
      <c r="VO25"/>
      <c r="VP25"/>
      <c r="VQ25"/>
      <c r="VR25"/>
      <c r="VS25"/>
      <c r="VT25"/>
      <c r="VU25"/>
      <c r="VV25"/>
      <c r="VW25"/>
      <c r="VX25"/>
      <c r="VY25"/>
      <c r="VZ25"/>
      <c r="WA25"/>
      <c r="WB25"/>
      <c r="WC25"/>
      <c r="WD25"/>
      <c r="WE25"/>
      <c r="WF25"/>
      <c r="WG25"/>
      <c r="WH25"/>
      <c r="WI25"/>
      <c r="WJ25"/>
      <c r="WK25"/>
      <c r="WL25"/>
      <c r="WM25"/>
      <c r="WN25"/>
      <c r="WO25"/>
      <c r="WP25"/>
      <c r="WQ25"/>
      <c r="WR25"/>
      <c r="WS25"/>
      <c r="WT25"/>
      <c r="WU25"/>
      <c r="WV25"/>
      <c r="WW25"/>
      <c r="WX25"/>
      <c r="WY25"/>
      <c r="WZ25"/>
      <c r="XA25"/>
      <c r="XB25"/>
      <c r="XC25"/>
      <c r="XD25"/>
      <c r="XE25"/>
      <c r="XF25"/>
      <c r="XG25"/>
      <c r="XH25"/>
      <c r="XI25"/>
      <c r="XJ25"/>
      <c r="XK25"/>
      <c r="XL25"/>
      <c r="XM25"/>
      <c r="XN25"/>
      <c r="XO25"/>
      <c r="XP25"/>
      <c r="XQ25"/>
      <c r="XR25"/>
      <c r="XS25"/>
      <c r="XT25"/>
      <c r="XU25"/>
      <c r="XV25"/>
      <c r="XW25"/>
      <c r="XX25"/>
      <c r="XY25"/>
      <c r="XZ25"/>
      <c r="YA25"/>
      <c r="YB25"/>
      <c r="YC25"/>
      <c r="YD25"/>
      <c r="YE25"/>
      <c r="YF25"/>
      <c r="YG25"/>
      <c r="YH25"/>
      <c r="YI25"/>
      <c r="YJ25"/>
      <c r="YK25"/>
      <c r="YL25"/>
      <c r="YM25"/>
      <c r="YN25"/>
      <c r="YO25"/>
      <c r="YP25"/>
      <c r="YQ25"/>
      <c r="YR25"/>
      <c r="YS25"/>
      <c r="YT25"/>
      <c r="YU25"/>
      <c r="YV25"/>
      <c r="YW25"/>
      <c r="YX25"/>
      <c r="YY25"/>
      <c r="YZ25"/>
      <c r="ZA25"/>
      <c r="ZB25"/>
      <c r="ZC25"/>
      <c r="ZD25"/>
      <c r="ZE25"/>
      <c r="ZF25"/>
      <c r="ZG25"/>
      <c r="ZH25"/>
      <c r="ZI25"/>
      <c r="ZJ25"/>
      <c r="ZK25"/>
      <c r="ZL25"/>
      <c r="ZM25"/>
      <c r="ZN25"/>
      <c r="ZO25"/>
      <c r="ZP25"/>
      <c r="ZQ25"/>
      <c r="ZR25"/>
      <c r="ZS25"/>
      <c r="ZT25"/>
      <c r="ZU25"/>
      <c r="ZV25"/>
      <c r="ZW25"/>
      <c r="ZX25"/>
      <c r="ZY25"/>
      <c r="ZZ25"/>
      <c r="AAA25"/>
      <c r="AAB25"/>
      <c r="AAC25"/>
      <c r="AAD25"/>
      <c r="AAE25"/>
      <c r="AAF25"/>
      <c r="AAG25"/>
      <c r="AAH25"/>
      <c r="AAI25"/>
      <c r="AAJ25"/>
      <c r="AAK25"/>
      <c r="AAL25"/>
      <c r="AAM25"/>
      <c r="AAN25"/>
      <c r="AAO25"/>
      <c r="AAP25"/>
      <c r="AAQ25"/>
      <c r="AAR25"/>
      <c r="AAS25"/>
      <c r="AAT25"/>
      <c r="AAU25"/>
      <c r="AAV25"/>
      <c r="AAW25"/>
      <c r="AAX25"/>
      <c r="AAY25"/>
      <c r="AAZ25"/>
      <c r="ABA25"/>
      <c r="ABB25"/>
      <c r="ABC25"/>
      <c r="ABD25"/>
      <c r="ABE25"/>
      <c r="ABF25"/>
      <c r="ABG25"/>
      <c r="ABH25"/>
      <c r="ABI25"/>
      <c r="ABJ25"/>
      <c r="ABK25"/>
      <c r="ABL25"/>
      <c r="ABM25"/>
      <c r="ABN25"/>
      <c r="ABO25"/>
      <c r="ABP25"/>
      <c r="ABQ25"/>
      <c r="ABR25"/>
      <c r="ABS25"/>
      <c r="ABT25"/>
      <c r="ABU25"/>
      <c r="ABV25"/>
      <c r="ABW25"/>
      <c r="ABX25"/>
      <c r="ABY25"/>
      <c r="ABZ25"/>
      <c r="ACA25"/>
      <c r="ACB25"/>
      <c r="ACC25"/>
      <c r="ACD25"/>
      <c r="ACE25"/>
      <c r="ACF25"/>
      <c r="ACG25"/>
      <c r="ACH25"/>
      <c r="ACI25"/>
      <c r="ACJ25"/>
      <c r="ACK25"/>
      <c r="ACL25"/>
      <c r="ACM25"/>
      <c r="ACN25"/>
      <c r="ACO25"/>
      <c r="ACP25"/>
      <c r="ACQ25"/>
      <c r="ACR25"/>
      <c r="ACS25"/>
      <c r="ACT25"/>
      <c r="ACU25"/>
      <c r="ACV25"/>
      <c r="ACW25"/>
      <c r="ACX25"/>
      <c r="ACY25"/>
      <c r="ACZ25"/>
      <c r="ADA25"/>
      <c r="ADB25"/>
      <c r="ADC25"/>
      <c r="ADD25"/>
      <c r="ADE25"/>
      <c r="ADF25"/>
      <c r="ADG25"/>
      <c r="ADH25"/>
      <c r="ADI25"/>
      <c r="ADJ25"/>
      <c r="ADK25"/>
      <c r="ADL25"/>
      <c r="ADM25"/>
      <c r="ADN25"/>
      <c r="ADO25"/>
      <c r="ADP25"/>
      <c r="ADQ25"/>
      <c r="ADR25"/>
      <c r="ADS25"/>
      <c r="ADT25"/>
      <c r="ADU25"/>
      <c r="ADV25"/>
      <c r="ADW25"/>
      <c r="ADX25"/>
      <c r="ADY25"/>
      <c r="ADZ25"/>
      <c r="AEA25"/>
      <c r="AEB25"/>
      <c r="AEC25"/>
      <c r="AED25"/>
      <c r="AEE25"/>
      <c r="AEF25"/>
      <c r="AEG25"/>
      <c r="AEH25"/>
      <c r="AEI25"/>
      <c r="AEJ25"/>
      <c r="AEK25"/>
      <c r="AEL25"/>
      <c r="AEM25"/>
      <c r="AEN25"/>
      <c r="AEO25"/>
      <c r="AEP25"/>
      <c r="AEQ25"/>
      <c r="AER25"/>
      <c r="AES25"/>
      <c r="AET25"/>
      <c r="AEU25"/>
      <c r="AEV25"/>
      <c r="AEW25"/>
      <c r="AEX25"/>
      <c r="AEY25"/>
      <c r="AEZ25"/>
      <c r="AFA25"/>
      <c r="AFB25"/>
      <c r="AFC25"/>
      <c r="AFD25"/>
      <c r="AFE25"/>
      <c r="AFF25"/>
      <c r="AFG25"/>
      <c r="AFH25"/>
      <c r="AFI25"/>
      <c r="AFJ25"/>
      <c r="AFK25"/>
      <c r="AFL25"/>
      <c r="AFM25"/>
      <c r="AFN25"/>
      <c r="AFO25"/>
      <c r="AFP25"/>
      <c r="AFQ25"/>
      <c r="AFR25"/>
      <c r="AFS25"/>
      <c r="AFT25"/>
      <c r="AFU25"/>
      <c r="AFV25"/>
      <c r="AFW25"/>
      <c r="AFX25"/>
      <c r="AFY25"/>
      <c r="AFZ25"/>
      <c r="AGA25"/>
      <c r="AGB25"/>
      <c r="AGC25"/>
      <c r="AGD25"/>
      <c r="AGE25"/>
      <c r="AGF25"/>
      <c r="AGG25"/>
      <c r="AGH25"/>
      <c r="AGI25"/>
      <c r="AGJ25"/>
      <c r="AGK25"/>
      <c r="AGL25"/>
      <c r="AGM25"/>
      <c r="AGN25"/>
      <c r="AGO25"/>
      <c r="AGP25"/>
      <c r="AGQ25"/>
      <c r="AGR25"/>
      <c r="AGS25"/>
      <c r="AGT25"/>
      <c r="AGU25"/>
      <c r="AGV25"/>
      <c r="AGW25"/>
      <c r="AGX25"/>
      <c r="AGY25"/>
      <c r="AGZ25"/>
      <c r="AHA25"/>
      <c r="AHB25"/>
      <c r="AHC25"/>
      <c r="AHD25"/>
      <c r="AHE25"/>
      <c r="AHF25"/>
      <c r="AHG25"/>
      <c r="AHH25"/>
      <c r="AHI25"/>
      <c r="AHJ25"/>
      <c r="AHK25"/>
      <c r="AHL25"/>
      <c r="AHM25"/>
      <c r="AHN25"/>
      <c r="AHO25"/>
      <c r="AHP25"/>
      <c r="AHQ25"/>
      <c r="AHR25"/>
      <c r="AHS25"/>
      <c r="AHT25"/>
      <c r="AHU25"/>
      <c r="AHV25"/>
      <c r="AHW25"/>
      <c r="AHX25"/>
      <c r="AHY25"/>
      <c r="AHZ25"/>
      <c r="AIA25"/>
      <c r="AIB25"/>
      <c r="AIC25"/>
      <c r="AID25"/>
      <c r="AIE25"/>
      <c r="AIF25"/>
      <c r="AIG25"/>
      <c r="AIH25"/>
      <c r="AII25"/>
      <c r="AIJ25"/>
      <c r="AIK25"/>
      <c r="AIL25"/>
      <c r="AIM25"/>
      <c r="AIN25"/>
      <c r="AIO25"/>
      <c r="AIP25"/>
      <c r="AIQ25"/>
      <c r="AIR25"/>
      <c r="AIS25"/>
      <c r="AIT25"/>
      <c r="AIU25"/>
      <c r="AIV25"/>
      <c r="AIW25"/>
      <c r="AIX25"/>
      <c r="AIY25"/>
      <c r="AIZ25"/>
      <c r="AJA25"/>
      <c r="AJB25"/>
      <c r="AJC25"/>
      <c r="AJD25"/>
      <c r="AJE25"/>
      <c r="AJF25"/>
      <c r="AJG25"/>
      <c r="AJH25"/>
      <c r="AJI25"/>
      <c r="AJJ25"/>
      <c r="AJK25"/>
      <c r="AJL25"/>
      <c r="AJM25"/>
      <c r="AJN25"/>
      <c r="AJO25"/>
      <c r="AJP25"/>
      <c r="AJQ25"/>
      <c r="AJR25"/>
      <c r="AJS25"/>
      <c r="AJT25"/>
      <c r="AJU25"/>
      <c r="AJV25"/>
      <c r="AJW25"/>
      <c r="AJX25"/>
      <c r="AJY25"/>
      <c r="AJZ25"/>
      <c r="AKA25"/>
      <c r="AKB25"/>
      <c r="AKC25"/>
      <c r="AKD25"/>
      <c r="AKE25"/>
      <c r="AKF25"/>
      <c r="AKG25"/>
      <c r="AKH25"/>
      <c r="AKI25"/>
      <c r="AKJ25"/>
      <c r="AKK25"/>
      <c r="AKL25"/>
      <c r="AKM25"/>
      <c r="AKN25"/>
      <c r="AKO25"/>
      <c r="AKP25"/>
      <c r="AKQ25"/>
      <c r="AKR25"/>
      <c r="AKS25"/>
      <c r="AKT25"/>
      <c r="AKU25"/>
      <c r="AKV25"/>
      <c r="AKW25"/>
      <c r="AKX25"/>
      <c r="AKY25"/>
      <c r="AKZ25"/>
      <c r="ALA25"/>
      <c r="ALB25"/>
      <c r="ALC25"/>
      <c r="ALD25"/>
      <c r="ALE25"/>
      <c r="ALF25"/>
      <c r="ALG25"/>
      <c r="ALH25"/>
      <c r="ALI25"/>
      <c r="ALJ25"/>
      <c r="ALK25"/>
      <c r="ALL25"/>
      <c r="ALM25"/>
      <c r="ALN25"/>
      <c r="ALO25"/>
      <c r="ALP25"/>
      <c r="ALQ25"/>
      <c r="ALR25"/>
      <c r="ALS25"/>
      <c r="ALT25"/>
      <c r="ALU25"/>
      <c r="ALV25"/>
      <c r="ALW25"/>
      <c r="ALX25"/>
      <c r="ALY25"/>
      <c r="ALZ25"/>
      <c r="AMA25"/>
      <c r="AMB25"/>
      <c r="AMC25"/>
      <c r="AMD25"/>
      <c r="AME25"/>
      <c r="AMF25"/>
      <c r="AMG25"/>
      <c r="AMH25"/>
      <c r="AMI25"/>
      <c r="AMJ25"/>
      <c r="AMK25"/>
      <c r="AML25"/>
      <c r="AMM25"/>
      <c r="AMN25"/>
      <c r="AMO25"/>
      <c r="AMP25"/>
    </row>
    <row r="26" spans="2:1030" ht="16.899999999999999" customHeight="1" x14ac:dyDescent="0.2">
      <c r="B26" s="465">
        <v>3</v>
      </c>
      <c r="C26" s="466" t="s">
        <v>218</v>
      </c>
      <c r="D26" s="363" t="s">
        <v>1115</v>
      </c>
      <c r="E26" s="364"/>
      <c r="F26" s="364"/>
      <c r="G26" s="364"/>
      <c r="H26" s="364"/>
      <c r="I26" s="364"/>
      <c r="J26" s="364"/>
      <c r="K26" s="364"/>
      <c r="L26" s="364"/>
      <c r="M26" s="364"/>
      <c r="N26" s="375"/>
      <c r="O26" s="375"/>
      <c r="P26" s="375"/>
      <c r="Q26" s="375"/>
      <c r="R26" s="365">
        <f>R27/$R$43</f>
        <v>0.18456918806462255</v>
      </c>
      <c r="S26" s="362"/>
      <c r="T26" s="372"/>
      <c r="U26" s="362"/>
      <c r="V26" s="366"/>
      <c r="W26" s="362"/>
      <c r="X26" s="373"/>
      <c r="Y26" s="362"/>
      <c r="Z26" s="362"/>
      <c r="AA26" s="362"/>
      <c r="AB26" s="362"/>
      <c r="AC26" s="362"/>
      <c r="AD26" s="362"/>
      <c r="AE26" s="362"/>
      <c r="AF26" s="362"/>
      <c r="AG26" s="362"/>
      <c r="AH26" s="362"/>
      <c r="AI26" s="362"/>
      <c r="AJ26" s="362"/>
      <c r="AK26" s="362"/>
      <c r="AL26" s="362"/>
      <c r="AM26" s="362"/>
      <c r="AN26" s="362"/>
      <c r="AO26" s="362"/>
      <c r="AP26" s="362"/>
      <c r="AQ26" s="362"/>
      <c r="AR26" s="362"/>
      <c r="AS26" s="362"/>
      <c r="AT26" s="362"/>
      <c r="AU26" s="362"/>
      <c r="AV26" s="362"/>
      <c r="AW26" s="362"/>
      <c r="AX26" s="362"/>
      <c r="AY26" s="362"/>
      <c r="AZ26" s="362"/>
      <c r="BA26" s="362"/>
      <c r="BB26" s="362"/>
      <c r="BC26" s="362"/>
      <c r="BD26" s="362"/>
      <c r="BE26" s="362"/>
      <c r="BF26" s="362"/>
      <c r="BG26" s="362"/>
      <c r="BH26" s="362"/>
      <c r="BI26" s="362"/>
      <c r="BJ26" s="362"/>
      <c r="BK26" s="362"/>
      <c r="BL26" s="362"/>
      <c r="BM26" s="362"/>
      <c r="BN26" s="362"/>
      <c r="BO26" s="362"/>
      <c r="BP26" s="362"/>
      <c r="BQ26" s="362"/>
      <c r="BR26" s="362"/>
      <c r="BS26" s="362"/>
      <c r="BT26" s="362"/>
      <c r="BU26" s="362"/>
      <c r="BV26" s="362"/>
      <c r="BW26" s="362"/>
      <c r="BX26" s="362"/>
      <c r="BY26" s="362"/>
      <c r="BZ26" s="362"/>
      <c r="CA26" s="362"/>
      <c r="CB26" s="362"/>
      <c r="CC26" s="362"/>
      <c r="CD26" s="362"/>
      <c r="CE26" s="362"/>
      <c r="CF26" s="362"/>
      <c r="CG26" s="362"/>
      <c r="CH26" s="362"/>
      <c r="CI26" s="362"/>
      <c r="CJ26" s="362"/>
      <c r="CK26" s="362"/>
      <c r="CL26" s="362"/>
      <c r="CM26" s="362"/>
      <c r="CN26" s="362"/>
      <c r="CO26" s="362"/>
      <c r="CP26" s="362"/>
      <c r="CQ26" s="362"/>
      <c r="CR26" s="362"/>
      <c r="CS26" s="362"/>
      <c r="CT26" s="362"/>
      <c r="CU26" s="362"/>
      <c r="CV26" s="362"/>
      <c r="CW26" s="362"/>
      <c r="CX26" s="362"/>
      <c r="CY26" s="362"/>
      <c r="CZ26" s="362"/>
      <c r="DA26" s="362"/>
      <c r="DB26" s="362"/>
      <c r="DC26" s="362"/>
      <c r="DD26" s="362"/>
      <c r="DE26" s="362"/>
      <c r="DF26" s="362"/>
      <c r="DG26" s="362"/>
      <c r="DH26" s="362"/>
      <c r="DI26" s="362"/>
      <c r="DJ26" s="362"/>
      <c r="DK26" s="362"/>
      <c r="DL26" s="362"/>
      <c r="DM26" s="362"/>
      <c r="DN26" s="362"/>
      <c r="DO26" s="362"/>
      <c r="DP26" s="362"/>
      <c r="DQ26" s="362"/>
      <c r="DR26" s="362"/>
      <c r="DS26" s="362"/>
      <c r="DT26" s="362"/>
      <c r="DU26" s="362"/>
      <c r="DV26" s="362"/>
      <c r="DW26" s="362"/>
      <c r="DX26" s="362"/>
      <c r="DY26" s="362"/>
      <c r="DZ26" s="362"/>
      <c r="EA26" s="362"/>
      <c r="EB26" s="362"/>
      <c r="EC26" s="362"/>
      <c r="ED26" s="362"/>
      <c r="EE26" s="362"/>
      <c r="EF26" s="362"/>
      <c r="EG26" s="362"/>
      <c r="EH26" s="362"/>
      <c r="EI26" s="362"/>
      <c r="EJ26" s="362"/>
      <c r="EK26" s="362"/>
      <c r="EL26" s="362"/>
      <c r="EM26" s="362"/>
      <c r="EN26" s="362"/>
      <c r="EO26" s="362"/>
      <c r="EP26" s="362"/>
      <c r="EQ26" s="362"/>
      <c r="ER26" s="362"/>
      <c r="ES26" s="362"/>
      <c r="ET26" s="362"/>
      <c r="EU26" s="362"/>
      <c r="EV26" s="362"/>
      <c r="EW26" s="362"/>
      <c r="EX26" s="362"/>
      <c r="EY26" s="362"/>
      <c r="EZ26" s="362"/>
      <c r="FA26" s="362"/>
      <c r="FB26" s="362"/>
      <c r="FC26" s="362"/>
      <c r="FD26" s="362"/>
      <c r="FE26" s="362"/>
      <c r="FF26" s="362"/>
      <c r="FG26" s="362"/>
      <c r="FH26" s="362"/>
      <c r="FI26" s="362"/>
      <c r="FJ26" s="362"/>
      <c r="FK26" s="362"/>
      <c r="FL26" s="362"/>
      <c r="FM26" s="362"/>
      <c r="FN26" s="362"/>
      <c r="FO26" s="362"/>
      <c r="FP26" s="362"/>
      <c r="FQ26" s="362"/>
      <c r="FR26" s="362"/>
      <c r="FS26" s="362"/>
      <c r="FT26" s="362"/>
      <c r="FU26" s="362"/>
      <c r="FV26" s="362"/>
      <c r="FW26" s="362"/>
      <c r="FX26" s="362"/>
      <c r="FY26" s="362"/>
      <c r="FZ26" s="362"/>
      <c r="GA26" s="362"/>
      <c r="GB26" s="362"/>
      <c r="GC26" s="362"/>
      <c r="GD26" s="362"/>
      <c r="GE26" s="362"/>
      <c r="GF26" s="362"/>
      <c r="GG26" s="362"/>
      <c r="GH26" s="362"/>
      <c r="GI26" s="362"/>
      <c r="GJ26" s="362"/>
      <c r="GK26" s="362"/>
      <c r="GL26" s="362"/>
      <c r="GM26" s="362"/>
      <c r="GN26" s="362"/>
      <c r="GO26" s="362"/>
      <c r="GP26" s="362"/>
      <c r="GQ26" s="362"/>
      <c r="GR26" s="362"/>
      <c r="GS26" s="362"/>
      <c r="GT26" s="362"/>
      <c r="GU26" s="362"/>
      <c r="GV26" s="362"/>
      <c r="GW26" s="362"/>
      <c r="GX26" s="362"/>
      <c r="GY26" s="362"/>
      <c r="GZ26" s="362"/>
      <c r="HA26" s="362"/>
      <c r="HB26" s="362"/>
      <c r="HC26" s="362"/>
      <c r="HD26" s="362"/>
      <c r="HE26" s="362"/>
      <c r="HF26" s="362"/>
      <c r="HG26" s="362"/>
      <c r="HH26" s="362"/>
      <c r="HI26" s="362"/>
      <c r="HJ26" s="362"/>
      <c r="HK26" s="362"/>
      <c r="HL26" s="362"/>
      <c r="HM26" s="362"/>
      <c r="HN26" s="362"/>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c r="SH26"/>
      <c r="SI26"/>
      <c r="SJ26"/>
      <c r="SK26"/>
      <c r="SL26"/>
      <c r="SM26"/>
      <c r="SN26"/>
      <c r="SO26"/>
      <c r="SP26"/>
      <c r="SQ26"/>
      <c r="SR26"/>
      <c r="SS26"/>
      <c r="ST26"/>
      <c r="SU26"/>
      <c r="SV26"/>
      <c r="SW26"/>
      <c r="SX26"/>
      <c r="SY26"/>
      <c r="SZ26"/>
      <c r="TA26"/>
      <c r="TB26"/>
      <c r="TC26"/>
      <c r="TD26"/>
      <c r="TE26"/>
      <c r="TF26"/>
      <c r="TG26"/>
      <c r="TH26"/>
      <c r="TI26"/>
      <c r="TJ26"/>
      <c r="TK26"/>
      <c r="TL26"/>
      <c r="TM26"/>
      <c r="TN26"/>
      <c r="TO26"/>
      <c r="TP26"/>
      <c r="TQ26"/>
      <c r="TR26"/>
      <c r="TS26"/>
      <c r="TT26"/>
      <c r="TU26"/>
      <c r="TV26"/>
      <c r="TW26"/>
      <c r="TX26"/>
      <c r="TY26"/>
      <c r="TZ26"/>
      <c r="UA26"/>
      <c r="UB26"/>
      <c r="UC26"/>
      <c r="UD26"/>
      <c r="UE26"/>
      <c r="UF26"/>
      <c r="UG26"/>
      <c r="UH26"/>
      <c r="UI26"/>
      <c r="UJ26"/>
      <c r="UK26"/>
      <c r="UL26"/>
      <c r="UM26"/>
      <c r="UN26"/>
      <c r="UO26"/>
      <c r="UP26"/>
      <c r="UQ26"/>
      <c r="UR26"/>
      <c r="US26"/>
      <c r="UT26"/>
      <c r="UU26"/>
      <c r="UV26"/>
      <c r="UW26"/>
      <c r="UX26"/>
      <c r="UY26"/>
      <c r="UZ26"/>
      <c r="VA26"/>
      <c r="VB26"/>
      <c r="VC26"/>
      <c r="VD26"/>
      <c r="VE26"/>
      <c r="VF26"/>
      <c r="VG26"/>
      <c r="VH26"/>
      <c r="VI26"/>
      <c r="VJ26"/>
      <c r="VK26"/>
      <c r="VL26"/>
      <c r="VM26"/>
      <c r="VN26"/>
      <c r="VO26"/>
      <c r="VP26"/>
      <c r="VQ26"/>
      <c r="VR26"/>
      <c r="VS26"/>
      <c r="VT26"/>
      <c r="VU26"/>
      <c r="VV26"/>
      <c r="VW26"/>
      <c r="VX26"/>
      <c r="VY26"/>
      <c r="VZ26"/>
      <c r="WA26"/>
      <c r="WB26"/>
      <c r="WC26"/>
      <c r="WD26"/>
      <c r="WE26"/>
      <c r="WF26"/>
      <c r="WG26"/>
      <c r="WH26"/>
      <c r="WI26"/>
      <c r="WJ26"/>
      <c r="WK26"/>
      <c r="WL26"/>
      <c r="WM26"/>
      <c r="WN26"/>
      <c r="WO26"/>
      <c r="WP26"/>
      <c r="WQ26"/>
      <c r="WR26"/>
      <c r="WS26"/>
      <c r="WT26"/>
      <c r="WU26"/>
      <c r="WV26"/>
      <c r="WW26"/>
      <c r="WX26"/>
      <c r="WY26"/>
      <c r="WZ26"/>
      <c r="XA26"/>
      <c r="XB26"/>
      <c r="XC26"/>
      <c r="XD26"/>
      <c r="XE26"/>
      <c r="XF26"/>
      <c r="XG26"/>
      <c r="XH26"/>
      <c r="XI26"/>
      <c r="XJ26"/>
      <c r="XK26"/>
      <c r="XL26"/>
      <c r="XM26"/>
      <c r="XN26"/>
      <c r="XO26"/>
      <c r="XP26"/>
      <c r="XQ26"/>
      <c r="XR26"/>
      <c r="XS26"/>
      <c r="XT26"/>
      <c r="XU26"/>
      <c r="XV26"/>
      <c r="XW26"/>
      <c r="XX26"/>
      <c r="XY26"/>
      <c r="XZ26"/>
      <c r="YA26"/>
      <c r="YB26"/>
      <c r="YC26"/>
      <c r="YD26"/>
      <c r="YE26"/>
      <c r="YF26"/>
      <c r="YG26"/>
      <c r="YH26"/>
      <c r="YI26"/>
      <c r="YJ26"/>
      <c r="YK26"/>
      <c r="YL26"/>
      <c r="YM26"/>
      <c r="YN26"/>
      <c r="YO26"/>
      <c r="YP26"/>
      <c r="YQ26"/>
      <c r="YR26"/>
      <c r="YS26"/>
      <c r="YT26"/>
      <c r="YU26"/>
      <c r="YV26"/>
      <c r="YW26"/>
      <c r="YX26"/>
      <c r="YY26"/>
      <c r="YZ26"/>
      <c r="ZA26"/>
      <c r="ZB26"/>
      <c r="ZC26"/>
      <c r="ZD26"/>
      <c r="ZE26"/>
      <c r="ZF26"/>
      <c r="ZG26"/>
      <c r="ZH26"/>
      <c r="ZI26"/>
      <c r="ZJ26"/>
      <c r="ZK26"/>
      <c r="ZL26"/>
      <c r="ZM26"/>
      <c r="ZN26"/>
      <c r="ZO26"/>
      <c r="ZP26"/>
      <c r="ZQ26"/>
      <c r="ZR26"/>
      <c r="ZS26"/>
      <c r="ZT26"/>
      <c r="ZU26"/>
      <c r="ZV26"/>
      <c r="ZW26"/>
      <c r="ZX26"/>
      <c r="ZY26"/>
      <c r="ZZ26"/>
      <c r="AAA26"/>
      <c r="AAB26"/>
      <c r="AAC26"/>
      <c r="AAD26"/>
      <c r="AAE26"/>
      <c r="AAF26"/>
      <c r="AAG26"/>
      <c r="AAH26"/>
      <c r="AAI26"/>
      <c r="AAJ26"/>
      <c r="AAK26"/>
      <c r="AAL26"/>
      <c r="AAM26"/>
      <c r="AAN26"/>
      <c r="AAO26"/>
      <c r="AAP26"/>
      <c r="AAQ26"/>
      <c r="AAR26"/>
      <c r="AAS26"/>
      <c r="AAT26"/>
      <c r="AAU26"/>
      <c r="AAV26"/>
      <c r="AAW26"/>
      <c r="AAX26"/>
      <c r="AAY26"/>
      <c r="AAZ26"/>
      <c r="ABA26"/>
      <c r="ABB26"/>
      <c r="ABC26"/>
      <c r="ABD26"/>
      <c r="ABE26"/>
      <c r="ABF26"/>
      <c r="ABG26"/>
      <c r="ABH26"/>
      <c r="ABI26"/>
      <c r="ABJ26"/>
      <c r="ABK26"/>
      <c r="ABL26"/>
      <c r="ABM26"/>
      <c r="ABN26"/>
      <c r="ABO26"/>
      <c r="ABP26"/>
      <c r="ABQ26"/>
      <c r="ABR26"/>
      <c r="ABS26"/>
      <c r="ABT26"/>
      <c r="ABU26"/>
      <c r="ABV26"/>
      <c r="ABW26"/>
      <c r="ABX26"/>
      <c r="ABY26"/>
      <c r="ABZ26"/>
      <c r="ACA26"/>
      <c r="ACB26"/>
      <c r="ACC26"/>
      <c r="ACD26"/>
      <c r="ACE26"/>
      <c r="ACF26"/>
      <c r="ACG26"/>
      <c r="ACH26"/>
      <c r="ACI26"/>
      <c r="ACJ26"/>
      <c r="ACK26"/>
      <c r="ACL26"/>
      <c r="ACM26"/>
      <c r="ACN26"/>
      <c r="ACO26"/>
      <c r="ACP26"/>
      <c r="ACQ26"/>
      <c r="ACR26"/>
      <c r="ACS26"/>
      <c r="ACT26"/>
      <c r="ACU26"/>
      <c r="ACV26"/>
      <c r="ACW26"/>
      <c r="ACX26"/>
      <c r="ACY26"/>
      <c r="ACZ26"/>
      <c r="ADA26"/>
      <c r="ADB26"/>
      <c r="ADC26"/>
      <c r="ADD26"/>
      <c r="ADE26"/>
      <c r="ADF26"/>
      <c r="ADG26"/>
      <c r="ADH26"/>
      <c r="ADI26"/>
      <c r="ADJ26"/>
      <c r="ADK26"/>
      <c r="ADL26"/>
      <c r="ADM26"/>
      <c r="ADN26"/>
      <c r="ADO26"/>
      <c r="ADP26"/>
      <c r="ADQ26"/>
      <c r="ADR26"/>
      <c r="ADS26"/>
      <c r="ADT26"/>
      <c r="ADU26"/>
      <c r="ADV26"/>
      <c r="ADW26"/>
      <c r="ADX26"/>
      <c r="ADY26"/>
      <c r="ADZ26"/>
      <c r="AEA26"/>
      <c r="AEB26"/>
      <c r="AEC26"/>
      <c r="AED26"/>
      <c r="AEE26"/>
      <c r="AEF26"/>
      <c r="AEG26"/>
      <c r="AEH26"/>
      <c r="AEI26"/>
      <c r="AEJ26"/>
      <c r="AEK26"/>
      <c r="AEL26"/>
      <c r="AEM26"/>
      <c r="AEN26"/>
      <c r="AEO26"/>
      <c r="AEP26"/>
      <c r="AEQ26"/>
      <c r="AER26"/>
      <c r="AES26"/>
      <c r="AET26"/>
      <c r="AEU26"/>
      <c r="AEV26"/>
      <c r="AEW26"/>
      <c r="AEX26"/>
      <c r="AEY26"/>
      <c r="AEZ26"/>
      <c r="AFA26"/>
      <c r="AFB26"/>
      <c r="AFC26"/>
      <c r="AFD26"/>
      <c r="AFE26"/>
      <c r="AFF26"/>
      <c r="AFG26"/>
      <c r="AFH26"/>
      <c r="AFI26"/>
      <c r="AFJ26"/>
      <c r="AFK26"/>
      <c r="AFL26"/>
      <c r="AFM26"/>
      <c r="AFN26"/>
      <c r="AFO26"/>
      <c r="AFP26"/>
      <c r="AFQ26"/>
      <c r="AFR26"/>
      <c r="AFS26"/>
      <c r="AFT26"/>
      <c r="AFU26"/>
      <c r="AFV26"/>
      <c r="AFW26"/>
      <c r="AFX26"/>
      <c r="AFY26"/>
      <c r="AFZ26"/>
      <c r="AGA26"/>
      <c r="AGB26"/>
      <c r="AGC26"/>
      <c r="AGD26"/>
      <c r="AGE26"/>
      <c r="AGF26"/>
      <c r="AGG26"/>
      <c r="AGH26"/>
      <c r="AGI26"/>
      <c r="AGJ26"/>
      <c r="AGK26"/>
      <c r="AGL26"/>
      <c r="AGM26"/>
      <c r="AGN26"/>
      <c r="AGO26"/>
      <c r="AGP26"/>
      <c r="AGQ26"/>
      <c r="AGR26"/>
      <c r="AGS26"/>
      <c r="AGT26"/>
      <c r="AGU26"/>
      <c r="AGV26"/>
      <c r="AGW26"/>
      <c r="AGX26"/>
      <c r="AGY26"/>
      <c r="AGZ26"/>
      <c r="AHA26"/>
      <c r="AHB26"/>
      <c r="AHC26"/>
      <c r="AHD26"/>
      <c r="AHE26"/>
      <c r="AHF26"/>
      <c r="AHG26"/>
      <c r="AHH26"/>
      <c r="AHI26"/>
      <c r="AHJ26"/>
      <c r="AHK26"/>
      <c r="AHL26"/>
      <c r="AHM26"/>
      <c r="AHN26"/>
      <c r="AHO26"/>
      <c r="AHP26"/>
      <c r="AHQ26"/>
      <c r="AHR26"/>
      <c r="AHS26"/>
      <c r="AHT26"/>
      <c r="AHU26"/>
      <c r="AHV26"/>
      <c r="AHW26"/>
      <c r="AHX26"/>
      <c r="AHY26"/>
      <c r="AHZ26"/>
      <c r="AIA26"/>
      <c r="AIB26"/>
      <c r="AIC26"/>
      <c r="AID26"/>
      <c r="AIE26"/>
      <c r="AIF26"/>
      <c r="AIG26"/>
      <c r="AIH26"/>
      <c r="AII26"/>
      <c r="AIJ26"/>
      <c r="AIK26"/>
      <c r="AIL26"/>
      <c r="AIM26"/>
      <c r="AIN26"/>
      <c r="AIO26"/>
      <c r="AIP26"/>
      <c r="AIQ26"/>
      <c r="AIR26"/>
      <c r="AIS26"/>
      <c r="AIT26"/>
      <c r="AIU26"/>
      <c r="AIV26"/>
      <c r="AIW26"/>
      <c r="AIX26"/>
      <c r="AIY26"/>
      <c r="AIZ26"/>
      <c r="AJA26"/>
      <c r="AJB26"/>
      <c r="AJC26"/>
      <c r="AJD26"/>
      <c r="AJE26"/>
      <c r="AJF26"/>
      <c r="AJG26"/>
      <c r="AJH26"/>
      <c r="AJI26"/>
      <c r="AJJ26"/>
      <c r="AJK26"/>
      <c r="AJL26"/>
      <c r="AJM26"/>
      <c r="AJN26"/>
      <c r="AJO26"/>
      <c r="AJP26"/>
      <c r="AJQ26"/>
      <c r="AJR26"/>
      <c r="AJS26"/>
      <c r="AJT26"/>
      <c r="AJU26"/>
      <c r="AJV26"/>
      <c r="AJW26"/>
      <c r="AJX26"/>
      <c r="AJY26"/>
      <c r="AJZ26"/>
      <c r="AKA26"/>
      <c r="AKB26"/>
      <c r="AKC26"/>
      <c r="AKD26"/>
      <c r="AKE26"/>
      <c r="AKF26"/>
      <c r="AKG26"/>
      <c r="AKH26"/>
      <c r="AKI26"/>
      <c r="AKJ26"/>
      <c r="AKK26"/>
      <c r="AKL26"/>
      <c r="AKM26"/>
      <c r="AKN26"/>
      <c r="AKO26"/>
      <c r="AKP26"/>
      <c r="AKQ26"/>
      <c r="AKR26"/>
      <c r="AKS26"/>
      <c r="AKT26"/>
      <c r="AKU26"/>
      <c r="AKV26"/>
      <c r="AKW26"/>
      <c r="AKX26"/>
      <c r="AKY26"/>
      <c r="AKZ26"/>
      <c r="ALA26"/>
      <c r="ALB26"/>
      <c r="ALC26"/>
      <c r="ALD26"/>
      <c r="ALE26"/>
      <c r="ALF26"/>
      <c r="ALG26"/>
      <c r="ALH26"/>
      <c r="ALI26"/>
      <c r="ALJ26"/>
      <c r="ALK26"/>
      <c r="ALL26"/>
      <c r="ALM26"/>
      <c r="ALN26"/>
      <c r="ALO26"/>
      <c r="ALP26"/>
      <c r="ALQ26"/>
      <c r="ALR26"/>
      <c r="ALS26"/>
      <c r="ALT26"/>
      <c r="ALU26"/>
      <c r="ALV26"/>
      <c r="ALW26"/>
      <c r="ALX26"/>
      <c r="ALY26"/>
      <c r="ALZ26"/>
      <c r="AMA26"/>
      <c r="AMB26"/>
      <c r="AMC26"/>
      <c r="AMD26"/>
      <c r="AME26"/>
      <c r="AMF26"/>
      <c r="AMG26"/>
      <c r="AMH26"/>
      <c r="AMI26"/>
      <c r="AMJ26"/>
      <c r="AMK26"/>
      <c r="AML26"/>
      <c r="AMM26"/>
      <c r="AMN26"/>
      <c r="AMO26"/>
      <c r="AMP26"/>
    </row>
    <row r="27" spans="2:1030" ht="16.899999999999999" customHeight="1" x14ac:dyDescent="0.2">
      <c r="B27" s="465"/>
      <c r="C27" s="466"/>
      <c r="D27" s="368" t="s">
        <v>1116</v>
      </c>
      <c r="E27" s="369">
        <v>69460.539999999994</v>
      </c>
      <c r="F27" s="369">
        <v>117204.13</v>
      </c>
      <c r="G27" s="369">
        <v>136068.78</v>
      </c>
      <c r="H27" s="369">
        <v>51973.05</v>
      </c>
      <c r="I27" s="369"/>
      <c r="J27" s="369"/>
      <c r="K27" s="369"/>
      <c r="L27" s="369"/>
      <c r="M27" s="369"/>
      <c r="N27" s="369"/>
      <c r="O27" s="369"/>
      <c r="P27" s="369"/>
      <c r="Q27" s="369"/>
      <c r="R27" s="374">
        <v>374706.5</v>
      </c>
      <c r="S27" s="362"/>
      <c r="T27" s="370">
        <f>SUM('PLANILHA RESUMO'!H25)</f>
        <v>374706.49749999994</v>
      </c>
      <c r="U27" s="362"/>
      <c r="V27" s="371">
        <f>SUM(E27:Q27)</f>
        <v>374706.49999999994</v>
      </c>
      <c r="W27" s="362"/>
      <c r="X27" s="370"/>
      <c r="Y27" s="362"/>
      <c r="Z27" s="362"/>
      <c r="AA27" s="362"/>
      <c r="AB27" s="362"/>
      <c r="AC27" s="362"/>
      <c r="AD27" s="362"/>
      <c r="AE27" s="362"/>
      <c r="AF27" s="362"/>
      <c r="AG27" s="362"/>
      <c r="AH27" s="362"/>
      <c r="AI27" s="362"/>
      <c r="AJ27" s="362"/>
      <c r="AK27" s="362"/>
      <c r="AL27" s="362"/>
      <c r="AM27" s="362"/>
      <c r="AN27" s="362"/>
      <c r="AO27" s="362"/>
      <c r="AP27" s="362"/>
      <c r="AQ27" s="362"/>
      <c r="AR27" s="362"/>
      <c r="AS27" s="362"/>
      <c r="AT27" s="362"/>
      <c r="AU27" s="362"/>
      <c r="AV27" s="362"/>
      <c r="AW27" s="362"/>
      <c r="AX27" s="362"/>
      <c r="AY27" s="362"/>
      <c r="AZ27" s="362"/>
      <c r="BA27" s="362"/>
      <c r="BB27" s="362"/>
      <c r="BC27" s="362"/>
      <c r="BD27" s="362"/>
      <c r="BE27" s="362"/>
      <c r="BF27" s="362"/>
      <c r="BG27" s="362"/>
      <c r="BH27" s="362"/>
      <c r="BI27" s="362"/>
      <c r="BJ27" s="362"/>
      <c r="BK27" s="362"/>
      <c r="BL27" s="362"/>
      <c r="BM27" s="362"/>
      <c r="BN27" s="362"/>
      <c r="BO27" s="362"/>
      <c r="BP27" s="362"/>
      <c r="BQ27" s="362"/>
      <c r="BR27" s="362"/>
      <c r="BS27" s="362"/>
      <c r="BT27" s="362"/>
      <c r="BU27" s="362"/>
      <c r="BV27" s="362"/>
      <c r="BW27" s="362"/>
      <c r="BX27" s="362"/>
      <c r="BY27" s="362"/>
      <c r="BZ27" s="362"/>
      <c r="CA27" s="362"/>
      <c r="CB27" s="362"/>
      <c r="CC27" s="362"/>
      <c r="CD27" s="362"/>
      <c r="CE27" s="362"/>
      <c r="CF27" s="362"/>
      <c r="CG27" s="362"/>
      <c r="CH27" s="362"/>
      <c r="CI27" s="362"/>
      <c r="CJ27" s="362"/>
      <c r="CK27" s="362"/>
      <c r="CL27" s="362"/>
      <c r="CM27" s="362"/>
      <c r="CN27" s="362"/>
      <c r="CO27" s="362"/>
      <c r="CP27" s="362"/>
      <c r="CQ27" s="362"/>
      <c r="CR27" s="362"/>
      <c r="CS27" s="362"/>
      <c r="CT27" s="362"/>
      <c r="CU27" s="362"/>
      <c r="CV27" s="362"/>
      <c r="CW27" s="362"/>
      <c r="CX27" s="362"/>
      <c r="CY27" s="362"/>
      <c r="CZ27" s="362"/>
      <c r="DA27" s="362"/>
      <c r="DB27" s="362"/>
      <c r="DC27" s="362"/>
      <c r="DD27" s="362"/>
      <c r="DE27" s="362"/>
      <c r="DF27" s="362"/>
      <c r="DG27" s="362"/>
      <c r="DH27" s="362"/>
      <c r="DI27" s="362"/>
      <c r="DJ27" s="362"/>
      <c r="DK27" s="362"/>
      <c r="DL27" s="362"/>
      <c r="DM27" s="362"/>
      <c r="DN27" s="362"/>
      <c r="DO27" s="362"/>
      <c r="DP27" s="362"/>
      <c r="DQ27" s="362"/>
      <c r="DR27" s="362"/>
      <c r="DS27" s="362"/>
      <c r="DT27" s="362"/>
      <c r="DU27" s="362"/>
      <c r="DV27" s="362"/>
      <c r="DW27" s="362"/>
      <c r="DX27" s="362"/>
      <c r="DY27" s="362"/>
      <c r="DZ27" s="362"/>
      <c r="EA27" s="362"/>
      <c r="EB27" s="362"/>
      <c r="EC27" s="362"/>
      <c r="ED27" s="362"/>
      <c r="EE27" s="362"/>
      <c r="EF27" s="362"/>
      <c r="EG27" s="362"/>
      <c r="EH27" s="362"/>
      <c r="EI27" s="362"/>
      <c r="EJ27" s="362"/>
      <c r="EK27" s="362"/>
      <c r="EL27" s="362"/>
      <c r="EM27" s="362"/>
      <c r="EN27" s="362"/>
      <c r="EO27" s="362"/>
      <c r="EP27" s="362"/>
      <c r="EQ27" s="362"/>
      <c r="ER27" s="362"/>
      <c r="ES27" s="362"/>
      <c r="ET27" s="362"/>
      <c r="EU27" s="362"/>
      <c r="EV27" s="362"/>
      <c r="EW27" s="362"/>
      <c r="EX27" s="362"/>
      <c r="EY27" s="362"/>
      <c r="EZ27" s="362"/>
      <c r="FA27" s="362"/>
      <c r="FB27" s="362"/>
      <c r="FC27" s="362"/>
      <c r="FD27" s="362"/>
      <c r="FE27" s="362"/>
      <c r="FF27" s="362"/>
      <c r="FG27" s="362"/>
      <c r="FH27" s="362"/>
      <c r="FI27" s="362"/>
      <c r="FJ27" s="362"/>
      <c r="FK27" s="362"/>
      <c r="FL27" s="362"/>
      <c r="FM27" s="362"/>
      <c r="FN27" s="362"/>
      <c r="FO27" s="362"/>
      <c r="FP27" s="362"/>
      <c r="FQ27" s="362"/>
      <c r="FR27" s="362"/>
      <c r="FS27" s="362"/>
      <c r="FT27" s="362"/>
      <c r="FU27" s="362"/>
      <c r="FV27" s="362"/>
      <c r="FW27" s="362"/>
      <c r="FX27" s="362"/>
      <c r="FY27" s="362"/>
      <c r="FZ27" s="362"/>
      <c r="GA27" s="362"/>
      <c r="GB27" s="362"/>
      <c r="GC27" s="362"/>
      <c r="GD27" s="362"/>
      <c r="GE27" s="362"/>
      <c r="GF27" s="362"/>
      <c r="GG27" s="362"/>
      <c r="GH27" s="362"/>
      <c r="GI27" s="362"/>
      <c r="GJ27" s="362"/>
      <c r="GK27" s="362"/>
      <c r="GL27" s="362"/>
      <c r="GM27" s="362"/>
      <c r="GN27" s="362"/>
      <c r="GO27" s="362"/>
      <c r="GP27" s="362"/>
      <c r="GQ27" s="362"/>
      <c r="GR27" s="362"/>
      <c r="GS27" s="362"/>
      <c r="GT27" s="362"/>
      <c r="GU27" s="362"/>
      <c r="GV27" s="362"/>
      <c r="GW27" s="362"/>
      <c r="GX27" s="362"/>
      <c r="GY27" s="362"/>
      <c r="GZ27" s="362"/>
      <c r="HA27" s="362"/>
      <c r="HB27" s="362"/>
      <c r="HC27" s="362"/>
      <c r="HD27" s="362"/>
      <c r="HE27" s="362"/>
      <c r="HF27" s="362"/>
      <c r="HG27" s="362"/>
      <c r="HH27" s="362"/>
      <c r="HI27" s="362"/>
      <c r="HJ27" s="362"/>
      <c r="HK27" s="362"/>
      <c r="HL27" s="362"/>
      <c r="HM27" s="362"/>
      <c r="HN27" s="362"/>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c r="MA27"/>
      <c r="MB27"/>
      <c r="MC27"/>
      <c r="MD27"/>
      <c r="ME27"/>
      <c r="MF27"/>
      <c r="MG27"/>
      <c r="MH27"/>
      <c r="MI27"/>
      <c r="MJ27"/>
      <c r="MK27"/>
      <c r="ML27"/>
      <c r="MM27"/>
      <c r="MN27"/>
      <c r="MO27"/>
      <c r="MP27"/>
      <c r="MQ27"/>
      <c r="MR27"/>
      <c r="MS27"/>
      <c r="MT27"/>
      <c r="MU27"/>
      <c r="MV27"/>
      <c r="MW27"/>
      <c r="MX27"/>
      <c r="MY27"/>
      <c r="MZ27"/>
      <c r="NA27"/>
      <c r="NB27"/>
      <c r="NC27"/>
      <c r="ND27"/>
      <c r="NE27"/>
      <c r="NF27"/>
      <c r="NG27"/>
      <c r="NH27"/>
      <c r="NI27"/>
      <c r="NJ27"/>
      <c r="NK27"/>
      <c r="NL27"/>
      <c r="NM27"/>
      <c r="NN27"/>
      <c r="NO27"/>
      <c r="NP27"/>
      <c r="NQ27"/>
      <c r="NR27"/>
      <c r="NS27"/>
      <c r="NT27"/>
      <c r="NU27"/>
      <c r="NV27"/>
      <c r="NW27"/>
      <c r="NX27"/>
      <c r="NY27"/>
      <c r="NZ27"/>
      <c r="OA27"/>
      <c r="OB27"/>
      <c r="OC27"/>
      <c r="OD27"/>
      <c r="OE27"/>
      <c r="OF27"/>
      <c r="OG27"/>
      <c r="OH27"/>
      <c r="OI27"/>
      <c r="OJ27"/>
      <c r="OK27"/>
      <c r="OL27"/>
      <c r="OM27"/>
      <c r="ON27"/>
      <c r="OO27"/>
      <c r="OP27"/>
      <c r="OQ27"/>
      <c r="OR27"/>
      <c r="OS27"/>
      <c r="OT27"/>
      <c r="OU27"/>
      <c r="OV27"/>
      <c r="OW27"/>
      <c r="OX27"/>
      <c r="OY27"/>
      <c r="OZ27"/>
      <c r="PA27"/>
      <c r="PB27"/>
      <c r="PC27"/>
      <c r="PD27"/>
      <c r="PE27"/>
      <c r="PF27"/>
      <c r="PG27"/>
      <c r="PH27"/>
      <c r="PI27"/>
      <c r="PJ27"/>
      <c r="PK27"/>
      <c r="PL27"/>
      <c r="PM27"/>
      <c r="PN27"/>
      <c r="PO27"/>
      <c r="PP27"/>
      <c r="PQ27"/>
      <c r="PR27"/>
      <c r="PS27"/>
      <c r="PT27"/>
      <c r="PU27"/>
      <c r="PV27"/>
      <c r="PW27"/>
      <c r="PX27"/>
      <c r="PY27"/>
      <c r="PZ27"/>
      <c r="QA27"/>
      <c r="QB27"/>
      <c r="QC27"/>
      <c r="QD27"/>
      <c r="QE27"/>
      <c r="QF27"/>
      <c r="QG27"/>
      <c r="QH27"/>
      <c r="QI27"/>
      <c r="QJ27"/>
      <c r="QK27"/>
      <c r="QL27"/>
      <c r="QM27"/>
      <c r="QN27"/>
      <c r="QO27"/>
      <c r="QP27"/>
      <c r="QQ27"/>
      <c r="QR27"/>
      <c r="QS27"/>
      <c r="QT27"/>
      <c r="QU27"/>
      <c r="QV27"/>
      <c r="QW27"/>
      <c r="QX27"/>
      <c r="QY27"/>
      <c r="QZ27"/>
      <c r="RA27"/>
      <c r="RB27"/>
      <c r="RC27"/>
      <c r="RD27"/>
      <c r="RE27"/>
      <c r="RF27"/>
      <c r="RG27"/>
      <c r="RH27"/>
      <c r="RI27"/>
      <c r="RJ27"/>
      <c r="RK27"/>
      <c r="RL27"/>
      <c r="RM27"/>
      <c r="RN27"/>
      <c r="RO27"/>
      <c r="RP27"/>
      <c r="RQ27"/>
      <c r="RR27"/>
      <c r="RS27"/>
      <c r="RT27"/>
      <c r="RU27"/>
      <c r="RV27"/>
      <c r="RW27"/>
      <c r="RX27"/>
      <c r="RY27"/>
      <c r="RZ27"/>
      <c r="SA27"/>
      <c r="SB27"/>
      <c r="SC27"/>
      <c r="SD27"/>
      <c r="SE27"/>
      <c r="SF27"/>
      <c r="SG27"/>
      <c r="SH27"/>
      <c r="SI27"/>
      <c r="SJ27"/>
      <c r="SK27"/>
      <c r="SL27"/>
      <c r="SM27"/>
      <c r="SN27"/>
      <c r="SO27"/>
      <c r="SP27"/>
      <c r="SQ27"/>
      <c r="SR27"/>
      <c r="SS27"/>
      <c r="ST27"/>
      <c r="SU27"/>
      <c r="SV27"/>
      <c r="SW27"/>
      <c r="SX27"/>
      <c r="SY27"/>
      <c r="SZ27"/>
      <c r="TA27"/>
      <c r="TB27"/>
      <c r="TC27"/>
      <c r="TD27"/>
      <c r="TE27"/>
      <c r="TF27"/>
      <c r="TG27"/>
      <c r="TH27"/>
      <c r="TI27"/>
      <c r="TJ27"/>
      <c r="TK27"/>
      <c r="TL27"/>
      <c r="TM27"/>
      <c r="TN27"/>
      <c r="TO27"/>
      <c r="TP27"/>
      <c r="TQ27"/>
      <c r="TR27"/>
      <c r="TS27"/>
      <c r="TT27"/>
      <c r="TU27"/>
      <c r="TV27"/>
      <c r="TW27"/>
      <c r="TX27"/>
      <c r="TY27"/>
      <c r="TZ27"/>
      <c r="UA27"/>
      <c r="UB27"/>
      <c r="UC27"/>
      <c r="UD27"/>
      <c r="UE27"/>
      <c r="UF27"/>
      <c r="UG27"/>
      <c r="UH27"/>
      <c r="UI27"/>
      <c r="UJ27"/>
      <c r="UK27"/>
      <c r="UL27"/>
      <c r="UM27"/>
      <c r="UN27"/>
      <c r="UO27"/>
      <c r="UP27"/>
      <c r="UQ27"/>
      <c r="UR27"/>
      <c r="US27"/>
      <c r="UT27"/>
      <c r="UU27"/>
      <c r="UV27"/>
      <c r="UW27"/>
      <c r="UX27"/>
      <c r="UY27"/>
      <c r="UZ27"/>
      <c r="VA27"/>
      <c r="VB27"/>
      <c r="VC27"/>
      <c r="VD27"/>
      <c r="VE27"/>
      <c r="VF27"/>
      <c r="VG27"/>
      <c r="VH27"/>
      <c r="VI27"/>
      <c r="VJ27"/>
      <c r="VK27"/>
      <c r="VL27"/>
      <c r="VM27"/>
      <c r="VN27"/>
      <c r="VO27"/>
      <c r="VP27"/>
      <c r="VQ27"/>
      <c r="VR27"/>
      <c r="VS27"/>
      <c r="VT27"/>
      <c r="VU27"/>
      <c r="VV27"/>
      <c r="VW27"/>
      <c r="VX27"/>
      <c r="VY27"/>
      <c r="VZ27"/>
      <c r="WA27"/>
      <c r="WB27"/>
      <c r="WC27"/>
      <c r="WD27"/>
      <c r="WE27"/>
      <c r="WF27"/>
      <c r="WG27"/>
      <c r="WH27"/>
      <c r="WI27"/>
      <c r="WJ27"/>
      <c r="WK27"/>
      <c r="WL27"/>
      <c r="WM27"/>
      <c r="WN27"/>
      <c r="WO27"/>
      <c r="WP27"/>
      <c r="WQ27"/>
      <c r="WR27"/>
      <c r="WS27"/>
      <c r="WT27"/>
      <c r="WU27"/>
      <c r="WV27"/>
      <c r="WW27"/>
      <c r="WX27"/>
      <c r="WY27"/>
      <c r="WZ27"/>
      <c r="XA27"/>
      <c r="XB27"/>
      <c r="XC27"/>
      <c r="XD27"/>
      <c r="XE27"/>
      <c r="XF27"/>
      <c r="XG27"/>
      <c r="XH27"/>
      <c r="XI27"/>
      <c r="XJ27"/>
      <c r="XK27"/>
      <c r="XL27"/>
      <c r="XM27"/>
      <c r="XN27"/>
      <c r="XO27"/>
      <c r="XP27"/>
      <c r="XQ27"/>
      <c r="XR27"/>
      <c r="XS27"/>
      <c r="XT27"/>
      <c r="XU27"/>
      <c r="XV27"/>
      <c r="XW27"/>
      <c r="XX27"/>
      <c r="XY27"/>
      <c r="XZ27"/>
      <c r="YA27"/>
      <c r="YB27"/>
      <c r="YC27"/>
      <c r="YD27"/>
      <c r="YE27"/>
      <c r="YF27"/>
      <c r="YG27"/>
      <c r="YH27"/>
      <c r="YI27"/>
      <c r="YJ27"/>
      <c r="YK27"/>
      <c r="YL27"/>
      <c r="YM27"/>
      <c r="YN27"/>
      <c r="YO27"/>
      <c r="YP27"/>
      <c r="YQ27"/>
      <c r="YR27"/>
      <c r="YS27"/>
      <c r="YT27"/>
      <c r="YU27"/>
      <c r="YV27"/>
      <c r="YW27"/>
      <c r="YX27"/>
      <c r="YY27"/>
      <c r="YZ27"/>
      <c r="ZA27"/>
      <c r="ZB27"/>
      <c r="ZC27"/>
      <c r="ZD27"/>
      <c r="ZE27"/>
      <c r="ZF27"/>
      <c r="ZG27"/>
      <c r="ZH27"/>
      <c r="ZI27"/>
      <c r="ZJ27"/>
      <c r="ZK27"/>
      <c r="ZL27"/>
      <c r="ZM27"/>
      <c r="ZN27"/>
      <c r="ZO27"/>
      <c r="ZP27"/>
      <c r="ZQ27"/>
      <c r="ZR27"/>
      <c r="ZS27"/>
      <c r="ZT27"/>
      <c r="ZU27"/>
      <c r="ZV27"/>
      <c r="ZW27"/>
      <c r="ZX27"/>
      <c r="ZY27"/>
      <c r="ZZ27"/>
      <c r="AAA27"/>
      <c r="AAB27"/>
      <c r="AAC27"/>
      <c r="AAD27"/>
      <c r="AAE27"/>
      <c r="AAF27"/>
      <c r="AAG27"/>
      <c r="AAH27"/>
      <c r="AAI27"/>
      <c r="AAJ27"/>
      <c r="AAK27"/>
      <c r="AAL27"/>
      <c r="AAM27"/>
      <c r="AAN27"/>
      <c r="AAO27"/>
      <c r="AAP27"/>
      <c r="AAQ27"/>
      <c r="AAR27"/>
      <c r="AAS27"/>
      <c r="AAT27"/>
      <c r="AAU27"/>
      <c r="AAV27"/>
      <c r="AAW27"/>
      <c r="AAX27"/>
      <c r="AAY27"/>
      <c r="AAZ27"/>
      <c r="ABA27"/>
      <c r="ABB27"/>
      <c r="ABC27"/>
      <c r="ABD27"/>
      <c r="ABE27"/>
      <c r="ABF27"/>
      <c r="ABG27"/>
      <c r="ABH27"/>
      <c r="ABI27"/>
      <c r="ABJ27"/>
      <c r="ABK27"/>
      <c r="ABL27"/>
      <c r="ABM27"/>
      <c r="ABN27"/>
      <c r="ABO27"/>
      <c r="ABP27"/>
      <c r="ABQ27"/>
      <c r="ABR27"/>
      <c r="ABS27"/>
      <c r="ABT27"/>
      <c r="ABU27"/>
      <c r="ABV27"/>
      <c r="ABW27"/>
      <c r="ABX27"/>
      <c r="ABY27"/>
      <c r="ABZ27"/>
      <c r="ACA27"/>
      <c r="ACB27"/>
      <c r="ACC27"/>
      <c r="ACD27"/>
      <c r="ACE27"/>
      <c r="ACF27"/>
      <c r="ACG27"/>
      <c r="ACH27"/>
      <c r="ACI27"/>
      <c r="ACJ27"/>
      <c r="ACK27"/>
      <c r="ACL27"/>
      <c r="ACM27"/>
      <c r="ACN27"/>
      <c r="ACO27"/>
      <c r="ACP27"/>
      <c r="ACQ27"/>
      <c r="ACR27"/>
      <c r="ACS27"/>
      <c r="ACT27"/>
      <c r="ACU27"/>
      <c r="ACV27"/>
      <c r="ACW27"/>
      <c r="ACX27"/>
      <c r="ACY27"/>
      <c r="ACZ27"/>
      <c r="ADA27"/>
      <c r="ADB27"/>
      <c r="ADC27"/>
      <c r="ADD27"/>
      <c r="ADE27"/>
      <c r="ADF27"/>
      <c r="ADG27"/>
      <c r="ADH27"/>
      <c r="ADI27"/>
      <c r="ADJ27"/>
      <c r="ADK27"/>
      <c r="ADL27"/>
      <c r="ADM27"/>
      <c r="ADN27"/>
      <c r="ADO27"/>
      <c r="ADP27"/>
      <c r="ADQ27"/>
      <c r="ADR27"/>
      <c r="ADS27"/>
      <c r="ADT27"/>
      <c r="ADU27"/>
      <c r="ADV27"/>
      <c r="ADW27"/>
      <c r="ADX27"/>
      <c r="ADY27"/>
      <c r="ADZ27"/>
      <c r="AEA27"/>
      <c r="AEB27"/>
      <c r="AEC27"/>
      <c r="AED27"/>
      <c r="AEE27"/>
      <c r="AEF27"/>
      <c r="AEG27"/>
      <c r="AEH27"/>
      <c r="AEI27"/>
      <c r="AEJ27"/>
      <c r="AEK27"/>
      <c r="AEL27"/>
      <c r="AEM27"/>
      <c r="AEN27"/>
      <c r="AEO27"/>
      <c r="AEP27"/>
      <c r="AEQ27"/>
      <c r="AER27"/>
      <c r="AES27"/>
      <c r="AET27"/>
      <c r="AEU27"/>
      <c r="AEV27"/>
      <c r="AEW27"/>
      <c r="AEX27"/>
      <c r="AEY27"/>
      <c r="AEZ27"/>
      <c r="AFA27"/>
      <c r="AFB27"/>
      <c r="AFC27"/>
      <c r="AFD27"/>
      <c r="AFE27"/>
      <c r="AFF27"/>
      <c r="AFG27"/>
      <c r="AFH27"/>
      <c r="AFI27"/>
      <c r="AFJ27"/>
      <c r="AFK27"/>
      <c r="AFL27"/>
      <c r="AFM27"/>
      <c r="AFN27"/>
      <c r="AFO27"/>
      <c r="AFP27"/>
      <c r="AFQ27"/>
      <c r="AFR27"/>
      <c r="AFS27"/>
      <c r="AFT27"/>
      <c r="AFU27"/>
      <c r="AFV27"/>
      <c r="AFW27"/>
      <c r="AFX27"/>
      <c r="AFY27"/>
      <c r="AFZ27"/>
      <c r="AGA27"/>
      <c r="AGB27"/>
      <c r="AGC27"/>
      <c r="AGD27"/>
      <c r="AGE27"/>
      <c r="AGF27"/>
      <c r="AGG27"/>
      <c r="AGH27"/>
      <c r="AGI27"/>
      <c r="AGJ27"/>
      <c r="AGK27"/>
      <c r="AGL27"/>
      <c r="AGM27"/>
      <c r="AGN27"/>
      <c r="AGO27"/>
      <c r="AGP27"/>
      <c r="AGQ27"/>
      <c r="AGR27"/>
      <c r="AGS27"/>
      <c r="AGT27"/>
      <c r="AGU27"/>
      <c r="AGV27"/>
      <c r="AGW27"/>
      <c r="AGX27"/>
      <c r="AGY27"/>
      <c r="AGZ27"/>
      <c r="AHA27"/>
      <c r="AHB27"/>
      <c r="AHC27"/>
      <c r="AHD27"/>
      <c r="AHE27"/>
      <c r="AHF27"/>
      <c r="AHG27"/>
      <c r="AHH27"/>
      <c r="AHI27"/>
      <c r="AHJ27"/>
      <c r="AHK27"/>
      <c r="AHL27"/>
      <c r="AHM27"/>
      <c r="AHN27"/>
      <c r="AHO27"/>
      <c r="AHP27"/>
      <c r="AHQ27"/>
      <c r="AHR27"/>
      <c r="AHS27"/>
      <c r="AHT27"/>
      <c r="AHU27"/>
      <c r="AHV27"/>
      <c r="AHW27"/>
      <c r="AHX27"/>
      <c r="AHY27"/>
      <c r="AHZ27"/>
      <c r="AIA27"/>
      <c r="AIB27"/>
      <c r="AIC27"/>
      <c r="AID27"/>
      <c r="AIE27"/>
      <c r="AIF27"/>
      <c r="AIG27"/>
      <c r="AIH27"/>
      <c r="AII27"/>
      <c r="AIJ27"/>
      <c r="AIK27"/>
      <c r="AIL27"/>
      <c r="AIM27"/>
      <c r="AIN27"/>
      <c r="AIO27"/>
      <c r="AIP27"/>
      <c r="AIQ27"/>
      <c r="AIR27"/>
      <c r="AIS27"/>
      <c r="AIT27"/>
      <c r="AIU27"/>
      <c r="AIV27"/>
      <c r="AIW27"/>
      <c r="AIX27"/>
      <c r="AIY27"/>
      <c r="AIZ27"/>
      <c r="AJA27"/>
      <c r="AJB27"/>
      <c r="AJC27"/>
      <c r="AJD27"/>
      <c r="AJE27"/>
      <c r="AJF27"/>
      <c r="AJG27"/>
      <c r="AJH27"/>
      <c r="AJI27"/>
      <c r="AJJ27"/>
      <c r="AJK27"/>
      <c r="AJL27"/>
      <c r="AJM27"/>
      <c r="AJN27"/>
      <c r="AJO27"/>
      <c r="AJP27"/>
      <c r="AJQ27"/>
      <c r="AJR27"/>
      <c r="AJS27"/>
      <c r="AJT27"/>
      <c r="AJU27"/>
      <c r="AJV27"/>
      <c r="AJW27"/>
      <c r="AJX27"/>
      <c r="AJY27"/>
      <c r="AJZ27"/>
      <c r="AKA27"/>
      <c r="AKB27"/>
      <c r="AKC27"/>
      <c r="AKD27"/>
      <c r="AKE27"/>
      <c r="AKF27"/>
      <c r="AKG27"/>
      <c r="AKH27"/>
      <c r="AKI27"/>
      <c r="AKJ27"/>
      <c r="AKK27"/>
      <c r="AKL27"/>
      <c r="AKM27"/>
      <c r="AKN27"/>
      <c r="AKO27"/>
      <c r="AKP27"/>
      <c r="AKQ27"/>
      <c r="AKR27"/>
      <c r="AKS27"/>
      <c r="AKT27"/>
      <c r="AKU27"/>
      <c r="AKV27"/>
      <c r="AKW27"/>
      <c r="AKX27"/>
      <c r="AKY27"/>
      <c r="AKZ27"/>
      <c r="ALA27"/>
      <c r="ALB27"/>
      <c r="ALC27"/>
      <c r="ALD27"/>
      <c r="ALE27"/>
      <c r="ALF27"/>
      <c r="ALG27"/>
      <c r="ALH27"/>
      <c r="ALI27"/>
      <c r="ALJ27"/>
      <c r="ALK27"/>
      <c r="ALL27"/>
      <c r="ALM27"/>
      <c r="ALN27"/>
      <c r="ALO27"/>
      <c r="ALP27"/>
      <c r="ALQ27"/>
      <c r="ALR27"/>
      <c r="ALS27"/>
      <c r="ALT27"/>
      <c r="ALU27"/>
      <c r="ALV27"/>
      <c r="ALW27"/>
      <c r="ALX27"/>
      <c r="ALY27"/>
      <c r="ALZ27"/>
      <c r="AMA27"/>
      <c r="AMB27"/>
      <c r="AMC27"/>
      <c r="AMD27"/>
      <c r="AME27"/>
      <c r="AMF27"/>
      <c r="AMG27"/>
      <c r="AMH27"/>
      <c r="AMI27"/>
      <c r="AMJ27"/>
      <c r="AMK27"/>
      <c r="AML27"/>
      <c r="AMM27"/>
      <c r="AMN27"/>
      <c r="AMO27"/>
      <c r="AMP27"/>
    </row>
    <row r="28" spans="2:1030" ht="16.899999999999999" customHeight="1" x14ac:dyDescent="0.2">
      <c r="B28" s="465">
        <v>4</v>
      </c>
      <c r="C28" s="466" t="s">
        <v>9</v>
      </c>
      <c r="D28" s="363" t="s">
        <v>1115</v>
      </c>
      <c r="E28" s="364"/>
      <c r="F28" s="364"/>
      <c r="G28" s="364"/>
      <c r="H28" s="364"/>
      <c r="I28" s="364"/>
      <c r="J28" s="364"/>
      <c r="K28" s="364"/>
      <c r="L28" s="364"/>
      <c r="M28" s="364"/>
      <c r="N28" s="364"/>
      <c r="O28" s="364"/>
      <c r="P28" s="364"/>
      <c r="Q28" s="364"/>
      <c r="R28" s="365">
        <f>R29/$R$43</f>
        <v>0.37977573602250558</v>
      </c>
      <c r="S28" s="362"/>
      <c r="T28" s="372"/>
      <c r="U28" s="362"/>
      <c r="V28" s="366"/>
      <c r="W28" s="362"/>
      <c r="X28" s="373"/>
      <c r="Y28" s="362"/>
      <c r="Z28" s="362"/>
      <c r="AA28" s="362"/>
      <c r="AB28" s="362"/>
      <c r="AC28" s="362"/>
      <c r="AD28" s="362"/>
      <c r="AE28" s="362"/>
      <c r="AF28" s="362"/>
      <c r="AG28" s="362"/>
      <c r="AH28" s="362"/>
      <c r="AI28" s="362"/>
      <c r="AJ28" s="362"/>
      <c r="AK28" s="362"/>
      <c r="AL28" s="362"/>
      <c r="AM28" s="362"/>
      <c r="AN28" s="362"/>
      <c r="AO28" s="362"/>
      <c r="AP28" s="362"/>
      <c r="AQ28" s="362"/>
      <c r="AR28" s="362"/>
      <c r="AS28" s="362"/>
      <c r="AT28" s="362"/>
      <c r="AU28" s="362"/>
      <c r="AV28" s="362"/>
      <c r="AW28" s="362"/>
      <c r="AX28" s="362"/>
      <c r="AY28" s="362"/>
      <c r="AZ28" s="362"/>
      <c r="BA28" s="362"/>
      <c r="BB28" s="362"/>
      <c r="BC28" s="362"/>
      <c r="BD28" s="362"/>
      <c r="BE28" s="362"/>
      <c r="BF28" s="362"/>
      <c r="BG28" s="362"/>
      <c r="BH28" s="362"/>
      <c r="BI28" s="362"/>
      <c r="BJ28" s="362"/>
      <c r="BK28" s="362"/>
      <c r="BL28" s="362"/>
      <c r="BM28" s="362"/>
      <c r="BN28" s="362"/>
      <c r="BO28" s="362"/>
      <c r="BP28" s="362"/>
      <c r="BQ28" s="362"/>
      <c r="BR28" s="362"/>
      <c r="BS28" s="362"/>
      <c r="BT28" s="362"/>
      <c r="BU28" s="362"/>
      <c r="BV28" s="362"/>
      <c r="BW28" s="362"/>
      <c r="BX28" s="362"/>
      <c r="BY28" s="362"/>
      <c r="BZ28" s="362"/>
      <c r="CA28" s="362"/>
      <c r="CB28" s="362"/>
      <c r="CC28" s="362"/>
      <c r="CD28" s="362"/>
      <c r="CE28" s="362"/>
      <c r="CF28" s="362"/>
      <c r="CG28" s="362"/>
      <c r="CH28" s="362"/>
      <c r="CI28" s="362"/>
      <c r="CJ28" s="362"/>
      <c r="CK28" s="362"/>
      <c r="CL28" s="362"/>
      <c r="CM28" s="362"/>
      <c r="CN28" s="362"/>
      <c r="CO28" s="362"/>
      <c r="CP28" s="362"/>
      <c r="CQ28" s="362"/>
      <c r="CR28" s="362"/>
      <c r="CS28" s="362"/>
      <c r="CT28" s="362"/>
      <c r="CU28" s="362"/>
      <c r="CV28" s="362"/>
      <c r="CW28" s="362"/>
      <c r="CX28" s="362"/>
      <c r="CY28" s="362"/>
      <c r="CZ28" s="362"/>
      <c r="DA28" s="362"/>
      <c r="DB28" s="362"/>
      <c r="DC28" s="362"/>
      <c r="DD28" s="362"/>
      <c r="DE28" s="362"/>
      <c r="DF28" s="362"/>
      <c r="DG28" s="362"/>
      <c r="DH28" s="362"/>
      <c r="DI28" s="362"/>
      <c r="DJ28" s="362"/>
      <c r="DK28" s="362"/>
      <c r="DL28" s="362"/>
      <c r="DM28" s="362"/>
      <c r="DN28" s="362"/>
      <c r="DO28" s="362"/>
      <c r="DP28" s="362"/>
      <c r="DQ28" s="362"/>
      <c r="DR28" s="362"/>
      <c r="DS28" s="362"/>
      <c r="DT28" s="362"/>
      <c r="DU28" s="362"/>
      <c r="DV28" s="362"/>
      <c r="DW28" s="362"/>
      <c r="DX28" s="362"/>
      <c r="DY28" s="362"/>
      <c r="DZ28" s="362"/>
      <c r="EA28" s="362"/>
      <c r="EB28" s="362"/>
      <c r="EC28" s="362"/>
      <c r="ED28" s="362"/>
      <c r="EE28" s="362"/>
      <c r="EF28" s="362"/>
      <c r="EG28" s="362"/>
      <c r="EH28" s="362"/>
      <c r="EI28" s="362"/>
      <c r="EJ28" s="362"/>
      <c r="EK28" s="362"/>
      <c r="EL28" s="362"/>
      <c r="EM28" s="362"/>
      <c r="EN28" s="362"/>
      <c r="EO28" s="362"/>
      <c r="EP28" s="362"/>
      <c r="EQ28" s="362"/>
      <c r="ER28" s="362"/>
      <c r="ES28" s="362"/>
      <c r="ET28" s="362"/>
      <c r="EU28" s="362"/>
      <c r="EV28" s="362"/>
      <c r="EW28" s="362"/>
      <c r="EX28" s="362"/>
      <c r="EY28" s="362"/>
      <c r="EZ28" s="362"/>
      <c r="FA28" s="362"/>
      <c r="FB28" s="362"/>
      <c r="FC28" s="362"/>
      <c r="FD28" s="362"/>
      <c r="FE28" s="362"/>
      <c r="FF28" s="362"/>
      <c r="FG28" s="362"/>
      <c r="FH28" s="362"/>
      <c r="FI28" s="362"/>
      <c r="FJ28" s="362"/>
      <c r="FK28" s="362"/>
      <c r="FL28" s="362"/>
      <c r="FM28" s="362"/>
      <c r="FN28" s="362"/>
      <c r="FO28" s="362"/>
      <c r="FP28" s="362"/>
      <c r="FQ28" s="362"/>
      <c r="FR28" s="362"/>
      <c r="FS28" s="362"/>
      <c r="FT28" s="362"/>
      <c r="FU28" s="362"/>
      <c r="FV28" s="362"/>
      <c r="FW28" s="362"/>
      <c r="FX28" s="362"/>
      <c r="FY28" s="362"/>
      <c r="FZ28" s="362"/>
      <c r="GA28" s="362"/>
      <c r="GB28" s="362"/>
      <c r="GC28" s="362"/>
      <c r="GD28" s="362"/>
      <c r="GE28" s="362"/>
      <c r="GF28" s="362"/>
      <c r="GG28" s="362"/>
      <c r="GH28" s="362"/>
      <c r="GI28" s="362"/>
      <c r="GJ28" s="362"/>
      <c r="GK28" s="362"/>
      <c r="GL28" s="362"/>
      <c r="GM28" s="362"/>
      <c r="GN28" s="362"/>
      <c r="GO28" s="362"/>
      <c r="GP28" s="362"/>
      <c r="GQ28" s="362"/>
      <c r="GR28" s="362"/>
      <c r="GS28" s="362"/>
      <c r="GT28" s="362"/>
      <c r="GU28" s="362"/>
      <c r="GV28" s="362"/>
      <c r="GW28" s="362"/>
      <c r="GX28" s="362"/>
      <c r="GY28" s="362"/>
      <c r="GZ28" s="362"/>
      <c r="HA28" s="362"/>
      <c r="HB28" s="362"/>
      <c r="HC28" s="362"/>
      <c r="HD28" s="362"/>
      <c r="HE28" s="362"/>
      <c r="HF28" s="362"/>
      <c r="HG28" s="362"/>
      <c r="HH28" s="362"/>
      <c r="HI28" s="362"/>
      <c r="HJ28" s="362"/>
      <c r="HK28" s="362"/>
      <c r="HL28" s="362"/>
      <c r="HM28" s="362"/>
      <c r="HN28" s="362"/>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c r="PW28"/>
      <c r="PX28"/>
      <c r="PY28"/>
      <c r="PZ28"/>
      <c r="QA28"/>
      <c r="QB28"/>
      <c r="QC28"/>
      <c r="QD28"/>
      <c r="QE28"/>
      <c r="QF28"/>
      <c r="QG28"/>
      <c r="QH28"/>
      <c r="QI28"/>
      <c r="QJ28"/>
      <c r="QK28"/>
      <c r="QL28"/>
      <c r="QM28"/>
      <c r="QN28"/>
      <c r="QO28"/>
      <c r="QP28"/>
      <c r="QQ28"/>
      <c r="QR28"/>
      <c r="QS28"/>
      <c r="QT28"/>
      <c r="QU28"/>
      <c r="QV28"/>
      <c r="QW28"/>
      <c r="QX28"/>
      <c r="QY28"/>
      <c r="QZ28"/>
      <c r="RA28"/>
      <c r="RB28"/>
      <c r="RC28"/>
      <c r="RD28"/>
      <c r="RE28"/>
      <c r="RF28"/>
      <c r="RG28"/>
      <c r="RH28"/>
      <c r="RI28"/>
      <c r="RJ28"/>
      <c r="RK28"/>
      <c r="RL28"/>
      <c r="RM28"/>
      <c r="RN28"/>
      <c r="RO28"/>
      <c r="RP28"/>
      <c r="RQ28"/>
      <c r="RR28"/>
      <c r="RS28"/>
      <c r="RT28"/>
      <c r="RU28"/>
      <c r="RV28"/>
      <c r="RW28"/>
      <c r="RX28"/>
      <c r="RY28"/>
      <c r="RZ28"/>
      <c r="SA28"/>
      <c r="SB28"/>
      <c r="SC28"/>
      <c r="SD28"/>
      <c r="SE28"/>
      <c r="SF28"/>
      <c r="SG28"/>
      <c r="SH28"/>
      <c r="SI28"/>
      <c r="SJ28"/>
      <c r="SK28"/>
      <c r="SL28"/>
      <c r="SM28"/>
      <c r="SN28"/>
      <c r="SO28"/>
      <c r="SP28"/>
      <c r="SQ28"/>
      <c r="SR28"/>
      <c r="SS28"/>
      <c r="ST28"/>
      <c r="SU28"/>
      <c r="SV28"/>
      <c r="SW28"/>
      <c r="SX28"/>
      <c r="SY28"/>
      <c r="SZ28"/>
      <c r="TA28"/>
      <c r="TB28"/>
      <c r="TC28"/>
      <c r="TD28"/>
      <c r="TE28"/>
      <c r="TF28"/>
      <c r="TG28"/>
      <c r="TH28"/>
      <c r="TI28"/>
      <c r="TJ28"/>
      <c r="TK28"/>
      <c r="TL28"/>
      <c r="TM28"/>
      <c r="TN28"/>
      <c r="TO28"/>
      <c r="TP28"/>
      <c r="TQ28"/>
      <c r="TR28"/>
      <c r="TS28"/>
      <c r="TT28"/>
      <c r="TU28"/>
      <c r="TV28"/>
      <c r="TW28"/>
      <c r="TX28"/>
      <c r="TY28"/>
      <c r="TZ28"/>
      <c r="UA28"/>
      <c r="UB28"/>
      <c r="UC28"/>
      <c r="UD28"/>
      <c r="UE28"/>
      <c r="UF28"/>
      <c r="UG28"/>
      <c r="UH28"/>
      <c r="UI28"/>
      <c r="UJ28"/>
      <c r="UK28"/>
      <c r="UL28"/>
      <c r="UM28"/>
      <c r="UN28"/>
      <c r="UO28"/>
      <c r="UP28"/>
      <c r="UQ28"/>
      <c r="UR28"/>
      <c r="US28"/>
      <c r="UT28"/>
      <c r="UU28"/>
      <c r="UV28"/>
      <c r="UW28"/>
      <c r="UX28"/>
      <c r="UY28"/>
      <c r="UZ28"/>
      <c r="VA28"/>
      <c r="VB28"/>
      <c r="VC28"/>
      <c r="VD28"/>
      <c r="VE28"/>
      <c r="VF28"/>
      <c r="VG28"/>
      <c r="VH28"/>
      <c r="VI28"/>
      <c r="VJ28"/>
      <c r="VK28"/>
      <c r="VL28"/>
      <c r="VM28"/>
      <c r="VN28"/>
      <c r="VO28"/>
      <c r="VP28"/>
      <c r="VQ28"/>
      <c r="VR28"/>
      <c r="VS28"/>
      <c r="VT28"/>
      <c r="VU28"/>
      <c r="VV28"/>
      <c r="VW28"/>
      <c r="VX28"/>
      <c r="VY28"/>
      <c r="VZ28"/>
      <c r="WA28"/>
      <c r="WB28"/>
      <c r="WC28"/>
      <c r="WD28"/>
      <c r="WE28"/>
      <c r="WF28"/>
      <c r="WG28"/>
      <c r="WH28"/>
      <c r="WI28"/>
      <c r="WJ28"/>
      <c r="WK28"/>
      <c r="WL28"/>
      <c r="WM28"/>
      <c r="WN28"/>
      <c r="WO28"/>
      <c r="WP28"/>
      <c r="WQ28"/>
      <c r="WR28"/>
      <c r="WS28"/>
      <c r="WT28"/>
      <c r="WU28"/>
      <c r="WV28"/>
      <c r="WW28"/>
      <c r="WX28"/>
      <c r="WY28"/>
      <c r="WZ28"/>
      <c r="XA28"/>
      <c r="XB28"/>
      <c r="XC28"/>
      <c r="XD28"/>
      <c r="XE28"/>
      <c r="XF28"/>
      <c r="XG28"/>
      <c r="XH28"/>
      <c r="XI28"/>
      <c r="XJ28"/>
      <c r="XK28"/>
      <c r="XL28"/>
      <c r="XM28"/>
      <c r="XN28"/>
      <c r="XO28"/>
      <c r="XP28"/>
      <c r="XQ28"/>
      <c r="XR28"/>
      <c r="XS28"/>
      <c r="XT28"/>
      <c r="XU28"/>
      <c r="XV28"/>
      <c r="XW28"/>
      <c r="XX28"/>
      <c r="XY28"/>
      <c r="XZ28"/>
      <c r="YA28"/>
      <c r="YB28"/>
      <c r="YC28"/>
      <c r="YD28"/>
      <c r="YE28"/>
      <c r="YF28"/>
      <c r="YG28"/>
      <c r="YH28"/>
      <c r="YI28"/>
      <c r="YJ28"/>
      <c r="YK28"/>
      <c r="YL28"/>
      <c r="YM28"/>
      <c r="YN28"/>
      <c r="YO28"/>
      <c r="YP28"/>
      <c r="YQ28"/>
      <c r="YR28"/>
      <c r="YS28"/>
      <c r="YT28"/>
      <c r="YU28"/>
      <c r="YV28"/>
      <c r="YW28"/>
      <c r="YX28"/>
      <c r="YY28"/>
      <c r="YZ28"/>
      <c r="ZA28"/>
      <c r="ZB28"/>
      <c r="ZC28"/>
      <c r="ZD28"/>
      <c r="ZE28"/>
      <c r="ZF28"/>
      <c r="ZG28"/>
      <c r="ZH28"/>
      <c r="ZI28"/>
      <c r="ZJ28"/>
      <c r="ZK28"/>
      <c r="ZL28"/>
      <c r="ZM28"/>
      <c r="ZN28"/>
      <c r="ZO28"/>
      <c r="ZP28"/>
      <c r="ZQ28"/>
      <c r="ZR28"/>
      <c r="ZS28"/>
      <c r="ZT28"/>
      <c r="ZU28"/>
      <c r="ZV28"/>
      <c r="ZW28"/>
      <c r="ZX28"/>
      <c r="ZY28"/>
      <c r="ZZ28"/>
      <c r="AAA28"/>
      <c r="AAB28"/>
      <c r="AAC28"/>
      <c r="AAD28"/>
      <c r="AAE28"/>
      <c r="AAF28"/>
      <c r="AAG28"/>
      <c r="AAH28"/>
      <c r="AAI28"/>
      <c r="AAJ28"/>
      <c r="AAK28"/>
      <c r="AAL28"/>
      <c r="AAM28"/>
      <c r="AAN28"/>
      <c r="AAO28"/>
      <c r="AAP28"/>
      <c r="AAQ28"/>
      <c r="AAR28"/>
      <c r="AAS28"/>
      <c r="AAT28"/>
      <c r="AAU28"/>
      <c r="AAV28"/>
      <c r="AAW28"/>
      <c r="AAX28"/>
      <c r="AAY28"/>
      <c r="AAZ28"/>
      <c r="ABA28"/>
      <c r="ABB28"/>
      <c r="ABC28"/>
      <c r="ABD28"/>
      <c r="ABE28"/>
      <c r="ABF28"/>
      <c r="ABG28"/>
      <c r="ABH28"/>
      <c r="ABI28"/>
      <c r="ABJ28"/>
      <c r="ABK28"/>
      <c r="ABL28"/>
      <c r="ABM28"/>
      <c r="ABN28"/>
      <c r="ABO28"/>
      <c r="ABP28"/>
      <c r="ABQ28"/>
      <c r="ABR28"/>
      <c r="ABS28"/>
      <c r="ABT28"/>
      <c r="ABU28"/>
      <c r="ABV28"/>
      <c r="ABW28"/>
      <c r="ABX28"/>
      <c r="ABY28"/>
      <c r="ABZ28"/>
      <c r="ACA28"/>
      <c r="ACB28"/>
      <c r="ACC28"/>
      <c r="ACD28"/>
      <c r="ACE28"/>
      <c r="ACF28"/>
      <c r="ACG28"/>
      <c r="ACH28"/>
      <c r="ACI28"/>
      <c r="ACJ28"/>
      <c r="ACK28"/>
      <c r="ACL28"/>
      <c r="ACM28"/>
      <c r="ACN28"/>
      <c r="ACO28"/>
      <c r="ACP28"/>
      <c r="ACQ28"/>
      <c r="ACR28"/>
      <c r="ACS28"/>
      <c r="ACT28"/>
      <c r="ACU28"/>
      <c r="ACV28"/>
      <c r="ACW28"/>
      <c r="ACX28"/>
      <c r="ACY28"/>
      <c r="ACZ28"/>
      <c r="ADA28"/>
      <c r="ADB28"/>
      <c r="ADC28"/>
      <c r="ADD28"/>
      <c r="ADE28"/>
      <c r="ADF28"/>
      <c r="ADG28"/>
      <c r="ADH28"/>
      <c r="ADI28"/>
      <c r="ADJ28"/>
      <c r="ADK28"/>
      <c r="ADL28"/>
      <c r="ADM28"/>
      <c r="ADN28"/>
      <c r="ADO28"/>
      <c r="ADP28"/>
      <c r="ADQ28"/>
      <c r="ADR28"/>
      <c r="ADS28"/>
      <c r="ADT28"/>
      <c r="ADU28"/>
      <c r="ADV28"/>
      <c r="ADW28"/>
      <c r="ADX28"/>
      <c r="ADY28"/>
      <c r="ADZ28"/>
      <c r="AEA28"/>
      <c r="AEB28"/>
      <c r="AEC28"/>
      <c r="AED28"/>
      <c r="AEE28"/>
      <c r="AEF28"/>
      <c r="AEG28"/>
      <c r="AEH28"/>
      <c r="AEI28"/>
      <c r="AEJ28"/>
      <c r="AEK28"/>
      <c r="AEL28"/>
      <c r="AEM28"/>
      <c r="AEN28"/>
      <c r="AEO28"/>
      <c r="AEP28"/>
      <c r="AEQ28"/>
      <c r="AER28"/>
      <c r="AES28"/>
      <c r="AET28"/>
      <c r="AEU28"/>
      <c r="AEV28"/>
      <c r="AEW28"/>
      <c r="AEX28"/>
      <c r="AEY28"/>
      <c r="AEZ28"/>
      <c r="AFA28"/>
      <c r="AFB28"/>
      <c r="AFC28"/>
      <c r="AFD28"/>
      <c r="AFE28"/>
      <c r="AFF28"/>
      <c r="AFG28"/>
      <c r="AFH28"/>
      <c r="AFI28"/>
      <c r="AFJ28"/>
      <c r="AFK28"/>
      <c r="AFL28"/>
      <c r="AFM28"/>
      <c r="AFN28"/>
      <c r="AFO28"/>
      <c r="AFP28"/>
      <c r="AFQ28"/>
      <c r="AFR28"/>
      <c r="AFS28"/>
      <c r="AFT28"/>
      <c r="AFU28"/>
      <c r="AFV28"/>
      <c r="AFW28"/>
      <c r="AFX28"/>
      <c r="AFY28"/>
      <c r="AFZ28"/>
      <c r="AGA28"/>
      <c r="AGB28"/>
      <c r="AGC28"/>
      <c r="AGD28"/>
      <c r="AGE28"/>
      <c r="AGF28"/>
      <c r="AGG28"/>
      <c r="AGH28"/>
      <c r="AGI28"/>
      <c r="AGJ28"/>
      <c r="AGK28"/>
      <c r="AGL28"/>
      <c r="AGM28"/>
      <c r="AGN28"/>
      <c r="AGO28"/>
      <c r="AGP28"/>
      <c r="AGQ28"/>
      <c r="AGR28"/>
      <c r="AGS28"/>
      <c r="AGT28"/>
      <c r="AGU28"/>
      <c r="AGV28"/>
      <c r="AGW28"/>
      <c r="AGX28"/>
      <c r="AGY28"/>
      <c r="AGZ28"/>
      <c r="AHA28"/>
      <c r="AHB28"/>
      <c r="AHC28"/>
      <c r="AHD28"/>
      <c r="AHE28"/>
      <c r="AHF28"/>
      <c r="AHG28"/>
      <c r="AHH28"/>
      <c r="AHI28"/>
      <c r="AHJ28"/>
      <c r="AHK28"/>
      <c r="AHL28"/>
      <c r="AHM28"/>
      <c r="AHN28"/>
      <c r="AHO28"/>
      <c r="AHP28"/>
      <c r="AHQ28"/>
      <c r="AHR28"/>
      <c r="AHS28"/>
      <c r="AHT28"/>
      <c r="AHU28"/>
      <c r="AHV28"/>
      <c r="AHW28"/>
      <c r="AHX28"/>
      <c r="AHY28"/>
      <c r="AHZ28"/>
      <c r="AIA28"/>
      <c r="AIB28"/>
      <c r="AIC28"/>
      <c r="AID28"/>
      <c r="AIE28"/>
      <c r="AIF28"/>
      <c r="AIG28"/>
      <c r="AIH28"/>
      <c r="AII28"/>
      <c r="AIJ28"/>
      <c r="AIK28"/>
      <c r="AIL28"/>
      <c r="AIM28"/>
      <c r="AIN28"/>
      <c r="AIO28"/>
      <c r="AIP28"/>
      <c r="AIQ28"/>
      <c r="AIR28"/>
      <c r="AIS28"/>
      <c r="AIT28"/>
      <c r="AIU28"/>
      <c r="AIV28"/>
      <c r="AIW28"/>
      <c r="AIX28"/>
      <c r="AIY28"/>
      <c r="AIZ28"/>
      <c r="AJA28"/>
      <c r="AJB28"/>
      <c r="AJC28"/>
      <c r="AJD28"/>
      <c r="AJE28"/>
      <c r="AJF28"/>
      <c r="AJG28"/>
      <c r="AJH28"/>
      <c r="AJI28"/>
      <c r="AJJ28"/>
      <c r="AJK28"/>
      <c r="AJL28"/>
      <c r="AJM28"/>
      <c r="AJN28"/>
      <c r="AJO28"/>
      <c r="AJP28"/>
      <c r="AJQ28"/>
      <c r="AJR28"/>
      <c r="AJS28"/>
      <c r="AJT28"/>
      <c r="AJU28"/>
      <c r="AJV28"/>
      <c r="AJW28"/>
      <c r="AJX28"/>
      <c r="AJY28"/>
      <c r="AJZ28"/>
      <c r="AKA28"/>
      <c r="AKB28"/>
      <c r="AKC28"/>
      <c r="AKD28"/>
      <c r="AKE28"/>
      <c r="AKF28"/>
      <c r="AKG28"/>
      <c r="AKH28"/>
      <c r="AKI28"/>
      <c r="AKJ28"/>
      <c r="AKK28"/>
      <c r="AKL28"/>
      <c r="AKM28"/>
      <c r="AKN28"/>
      <c r="AKO28"/>
      <c r="AKP28"/>
      <c r="AKQ28"/>
      <c r="AKR28"/>
      <c r="AKS28"/>
      <c r="AKT28"/>
      <c r="AKU28"/>
      <c r="AKV28"/>
      <c r="AKW28"/>
      <c r="AKX28"/>
      <c r="AKY28"/>
      <c r="AKZ28"/>
      <c r="ALA28"/>
      <c r="ALB28"/>
      <c r="ALC28"/>
      <c r="ALD28"/>
      <c r="ALE28"/>
      <c r="ALF28"/>
      <c r="ALG28"/>
      <c r="ALH28"/>
      <c r="ALI28"/>
      <c r="ALJ28"/>
      <c r="ALK28"/>
      <c r="ALL28"/>
      <c r="ALM28"/>
      <c r="ALN28"/>
      <c r="ALO28"/>
      <c r="ALP28"/>
      <c r="ALQ28"/>
      <c r="ALR28"/>
      <c r="ALS28"/>
      <c r="ALT28"/>
      <c r="ALU28"/>
      <c r="ALV28"/>
      <c r="ALW28"/>
      <c r="ALX28"/>
      <c r="ALY28"/>
      <c r="ALZ28"/>
      <c r="AMA28"/>
      <c r="AMB28"/>
      <c r="AMC28"/>
      <c r="AMD28"/>
      <c r="AME28"/>
      <c r="AMF28"/>
      <c r="AMG28"/>
      <c r="AMH28"/>
      <c r="AMI28"/>
      <c r="AMJ28"/>
      <c r="AMK28"/>
      <c r="AML28"/>
      <c r="AMM28"/>
      <c r="AMN28"/>
      <c r="AMO28"/>
      <c r="AMP28"/>
    </row>
    <row r="29" spans="2:1030" ht="16.899999999999999" customHeight="1" x14ac:dyDescent="0.2">
      <c r="B29" s="465"/>
      <c r="C29" s="466"/>
      <c r="D29" s="368" t="s">
        <v>1116</v>
      </c>
      <c r="E29" s="369"/>
      <c r="F29" s="369"/>
      <c r="G29" s="369"/>
      <c r="H29" s="369">
        <v>56193.11</v>
      </c>
      <c r="I29" s="369">
        <v>107875.72</v>
      </c>
      <c r="J29" s="369">
        <v>118132.42</v>
      </c>
      <c r="K29" s="369">
        <v>112132.43</v>
      </c>
      <c r="L29" s="369">
        <v>110143.43</v>
      </c>
      <c r="M29" s="369">
        <v>87813.02</v>
      </c>
      <c r="N29" s="369">
        <v>32000</v>
      </c>
      <c r="O29" s="369">
        <v>45721.04</v>
      </c>
      <c r="P29" s="369">
        <v>45721.04</v>
      </c>
      <c r="Q29" s="369">
        <v>55276.42</v>
      </c>
      <c r="R29" s="374">
        <v>771008.63</v>
      </c>
      <c r="S29" s="362"/>
      <c r="T29" s="370">
        <f>SUM('PLANILHA RESUMO'!H30)</f>
        <v>771008.63399999985</v>
      </c>
      <c r="U29" s="362"/>
      <c r="V29" s="371">
        <f>SUM(E29:Q29)</f>
        <v>771008.63000000012</v>
      </c>
      <c r="W29" s="362"/>
      <c r="X29" s="370"/>
      <c r="Y29" s="362"/>
      <c r="Z29" s="362"/>
      <c r="AA29" s="362"/>
      <c r="AB29" s="362"/>
      <c r="AC29" s="362"/>
      <c r="AD29" s="362"/>
      <c r="AE29" s="362"/>
      <c r="AF29" s="362"/>
      <c r="AG29" s="362"/>
      <c r="AH29" s="362"/>
      <c r="AI29" s="362"/>
      <c r="AJ29" s="362"/>
      <c r="AK29" s="362"/>
      <c r="AL29" s="362"/>
      <c r="AM29" s="362"/>
      <c r="AN29" s="362"/>
      <c r="AO29" s="362"/>
      <c r="AP29" s="362"/>
      <c r="AQ29" s="362"/>
      <c r="AR29" s="362"/>
      <c r="AS29" s="362"/>
      <c r="AT29" s="362"/>
      <c r="AU29" s="362"/>
      <c r="AV29" s="362"/>
      <c r="AW29" s="362"/>
      <c r="AX29" s="362"/>
      <c r="AY29" s="362"/>
      <c r="AZ29" s="362"/>
      <c r="BA29" s="362"/>
      <c r="BB29" s="362"/>
      <c r="BC29" s="362"/>
      <c r="BD29" s="362"/>
      <c r="BE29" s="362"/>
      <c r="BF29" s="362"/>
      <c r="BG29" s="362"/>
      <c r="BH29" s="362"/>
      <c r="BI29" s="362"/>
      <c r="BJ29" s="362"/>
      <c r="BK29" s="362"/>
      <c r="BL29" s="362"/>
      <c r="BM29" s="362"/>
      <c r="BN29" s="362"/>
      <c r="BO29" s="362"/>
      <c r="BP29" s="362"/>
      <c r="BQ29" s="362"/>
      <c r="BR29" s="362"/>
      <c r="BS29" s="362"/>
      <c r="BT29" s="362"/>
      <c r="BU29" s="362"/>
      <c r="BV29" s="362"/>
      <c r="BW29" s="362"/>
      <c r="BX29" s="362"/>
      <c r="BY29" s="362"/>
      <c r="BZ29" s="362"/>
      <c r="CA29" s="362"/>
      <c r="CB29" s="362"/>
      <c r="CC29" s="362"/>
      <c r="CD29" s="362"/>
      <c r="CE29" s="362"/>
      <c r="CF29" s="362"/>
      <c r="CG29" s="362"/>
      <c r="CH29" s="362"/>
      <c r="CI29" s="362"/>
      <c r="CJ29" s="362"/>
      <c r="CK29" s="362"/>
      <c r="CL29" s="362"/>
      <c r="CM29" s="362"/>
      <c r="CN29" s="362"/>
      <c r="CO29" s="362"/>
      <c r="CP29" s="362"/>
      <c r="CQ29" s="362"/>
      <c r="CR29" s="362"/>
      <c r="CS29" s="362"/>
      <c r="CT29" s="362"/>
      <c r="CU29" s="362"/>
      <c r="CV29" s="362"/>
      <c r="CW29" s="362"/>
      <c r="CX29" s="362"/>
      <c r="CY29" s="362"/>
      <c r="CZ29" s="362"/>
      <c r="DA29" s="362"/>
      <c r="DB29" s="362"/>
      <c r="DC29" s="362"/>
      <c r="DD29" s="362"/>
      <c r="DE29" s="362"/>
      <c r="DF29" s="362"/>
      <c r="DG29" s="362"/>
      <c r="DH29" s="362"/>
      <c r="DI29" s="362"/>
      <c r="DJ29" s="362"/>
      <c r="DK29" s="362"/>
      <c r="DL29" s="362"/>
      <c r="DM29" s="362"/>
      <c r="DN29" s="362"/>
      <c r="DO29" s="362"/>
      <c r="DP29" s="362"/>
      <c r="DQ29" s="362"/>
      <c r="DR29" s="362"/>
      <c r="DS29" s="362"/>
      <c r="DT29" s="362"/>
      <c r="DU29" s="362"/>
      <c r="DV29" s="362"/>
      <c r="DW29" s="362"/>
      <c r="DX29" s="362"/>
      <c r="DY29" s="362"/>
      <c r="DZ29" s="362"/>
      <c r="EA29" s="362"/>
      <c r="EB29" s="362"/>
      <c r="EC29" s="362"/>
      <c r="ED29" s="362"/>
      <c r="EE29" s="362"/>
      <c r="EF29" s="362"/>
      <c r="EG29" s="362"/>
      <c r="EH29" s="362"/>
      <c r="EI29" s="362"/>
      <c r="EJ29" s="362"/>
      <c r="EK29" s="362"/>
      <c r="EL29" s="362"/>
      <c r="EM29" s="362"/>
      <c r="EN29" s="362"/>
      <c r="EO29" s="362"/>
      <c r="EP29" s="362"/>
      <c r="EQ29" s="362"/>
      <c r="ER29" s="362"/>
      <c r="ES29" s="362"/>
      <c r="ET29" s="362"/>
      <c r="EU29" s="362"/>
      <c r="EV29" s="362"/>
      <c r="EW29" s="362"/>
      <c r="EX29" s="362"/>
      <c r="EY29" s="362"/>
      <c r="EZ29" s="362"/>
      <c r="FA29" s="362"/>
      <c r="FB29" s="362"/>
      <c r="FC29" s="362"/>
      <c r="FD29" s="362"/>
      <c r="FE29" s="362"/>
      <c r="FF29" s="362"/>
      <c r="FG29" s="362"/>
      <c r="FH29" s="362"/>
      <c r="FI29" s="362"/>
      <c r="FJ29" s="362"/>
      <c r="FK29" s="362"/>
      <c r="FL29" s="362"/>
      <c r="FM29" s="362"/>
      <c r="FN29" s="362"/>
      <c r="FO29" s="362"/>
      <c r="FP29" s="362"/>
      <c r="FQ29" s="362"/>
      <c r="FR29" s="362"/>
      <c r="FS29" s="362"/>
      <c r="FT29" s="362"/>
      <c r="FU29" s="362"/>
      <c r="FV29" s="362"/>
      <c r="FW29" s="362"/>
      <c r="FX29" s="362"/>
      <c r="FY29" s="362"/>
      <c r="FZ29" s="362"/>
      <c r="GA29" s="362"/>
      <c r="GB29" s="362"/>
      <c r="GC29" s="362"/>
      <c r="GD29" s="362"/>
      <c r="GE29" s="362"/>
      <c r="GF29" s="362"/>
      <c r="GG29" s="362"/>
      <c r="GH29" s="362"/>
      <c r="GI29" s="362"/>
      <c r="GJ29" s="362"/>
      <c r="GK29" s="362"/>
      <c r="GL29" s="362"/>
      <c r="GM29" s="362"/>
      <c r="GN29" s="362"/>
      <c r="GO29" s="362"/>
      <c r="GP29" s="362"/>
      <c r="GQ29" s="362"/>
      <c r="GR29" s="362"/>
      <c r="GS29" s="362"/>
      <c r="GT29" s="362"/>
      <c r="GU29" s="362"/>
      <c r="GV29" s="362"/>
      <c r="GW29" s="362"/>
      <c r="GX29" s="362"/>
      <c r="GY29" s="362"/>
      <c r="GZ29" s="362"/>
      <c r="HA29" s="362"/>
      <c r="HB29" s="362"/>
      <c r="HC29" s="362"/>
      <c r="HD29" s="362"/>
      <c r="HE29" s="362"/>
      <c r="HF29" s="362"/>
      <c r="HG29" s="362"/>
      <c r="HH29" s="362"/>
      <c r="HI29" s="362"/>
      <c r="HJ29" s="362"/>
      <c r="HK29" s="362"/>
      <c r="HL29" s="362"/>
      <c r="HM29" s="362"/>
      <c r="HN29" s="362"/>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c r="MA29"/>
      <c r="MB29"/>
      <c r="MC29"/>
      <c r="MD29"/>
      <c r="ME29"/>
      <c r="MF29"/>
      <c r="MG29"/>
      <c r="MH29"/>
      <c r="MI29"/>
      <c r="MJ29"/>
      <c r="MK29"/>
      <c r="ML29"/>
      <c r="MM29"/>
      <c r="MN29"/>
      <c r="MO29"/>
      <c r="MP29"/>
      <c r="MQ29"/>
      <c r="MR29"/>
      <c r="MS29"/>
      <c r="MT29"/>
      <c r="MU29"/>
      <c r="MV29"/>
      <c r="MW29"/>
      <c r="MX29"/>
      <c r="MY29"/>
      <c r="MZ29"/>
      <c r="NA29"/>
      <c r="NB29"/>
      <c r="NC29"/>
      <c r="ND29"/>
      <c r="NE29"/>
      <c r="NF29"/>
      <c r="NG29"/>
      <c r="NH29"/>
      <c r="NI29"/>
      <c r="NJ29"/>
      <c r="NK29"/>
      <c r="NL29"/>
      <c r="NM29"/>
      <c r="NN29"/>
      <c r="NO29"/>
      <c r="NP29"/>
      <c r="NQ29"/>
      <c r="NR29"/>
      <c r="NS29"/>
      <c r="NT29"/>
      <c r="NU29"/>
      <c r="NV29"/>
      <c r="NW29"/>
      <c r="NX29"/>
      <c r="NY29"/>
      <c r="NZ29"/>
      <c r="OA29"/>
      <c r="OB29"/>
      <c r="OC29"/>
      <c r="OD29"/>
      <c r="OE29"/>
      <c r="OF29"/>
      <c r="OG29"/>
      <c r="OH29"/>
      <c r="OI29"/>
      <c r="OJ29"/>
      <c r="OK29"/>
      <c r="OL29"/>
      <c r="OM29"/>
      <c r="ON29"/>
      <c r="OO29"/>
      <c r="OP29"/>
      <c r="OQ29"/>
      <c r="OR29"/>
      <c r="OS29"/>
      <c r="OT29"/>
      <c r="OU29"/>
      <c r="OV29"/>
      <c r="OW29"/>
      <c r="OX29"/>
      <c r="OY29"/>
      <c r="OZ29"/>
      <c r="PA29"/>
      <c r="PB29"/>
      <c r="PC29"/>
      <c r="PD29"/>
      <c r="PE29"/>
      <c r="PF29"/>
      <c r="PG29"/>
      <c r="PH29"/>
      <c r="PI29"/>
      <c r="PJ29"/>
      <c r="PK29"/>
      <c r="PL29"/>
      <c r="PM29"/>
      <c r="PN29"/>
      <c r="PO29"/>
      <c r="PP29"/>
      <c r="PQ29"/>
      <c r="PR29"/>
      <c r="PS29"/>
      <c r="PT29"/>
      <c r="PU29"/>
      <c r="PV29"/>
      <c r="PW29"/>
      <c r="PX29"/>
      <c r="PY29"/>
      <c r="PZ29"/>
      <c r="QA29"/>
      <c r="QB29"/>
      <c r="QC29"/>
      <c r="QD29"/>
      <c r="QE29"/>
      <c r="QF29"/>
      <c r="QG29"/>
      <c r="QH29"/>
      <c r="QI29"/>
      <c r="QJ29"/>
      <c r="QK29"/>
      <c r="QL29"/>
      <c r="QM29"/>
      <c r="QN29"/>
      <c r="QO29"/>
      <c r="QP29"/>
      <c r="QQ29"/>
      <c r="QR29"/>
      <c r="QS29"/>
      <c r="QT29"/>
      <c r="QU29"/>
      <c r="QV29"/>
      <c r="QW29"/>
      <c r="QX29"/>
      <c r="QY29"/>
      <c r="QZ29"/>
      <c r="RA29"/>
      <c r="RB29"/>
      <c r="RC29"/>
      <c r="RD29"/>
      <c r="RE29"/>
      <c r="RF29"/>
      <c r="RG29"/>
      <c r="RH29"/>
      <c r="RI29"/>
      <c r="RJ29"/>
      <c r="RK29"/>
      <c r="RL29"/>
      <c r="RM29"/>
      <c r="RN29"/>
      <c r="RO29"/>
      <c r="RP29"/>
      <c r="RQ29"/>
      <c r="RR29"/>
      <c r="RS29"/>
      <c r="RT29"/>
      <c r="RU29"/>
      <c r="RV29"/>
      <c r="RW29"/>
      <c r="RX29"/>
      <c r="RY29"/>
      <c r="RZ29"/>
      <c r="SA29"/>
      <c r="SB29"/>
      <c r="SC29"/>
      <c r="SD29"/>
      <c r="SE29"/>
      <c r="SF29"/>
      <c r="SG29"/>
      <c r="SH29"/>
      <c r="SI29"/>
      <c r="SJ29"/>
      <c r="SK29"/>
      <c r="SL29"/>
      <c r="SM29"/>
      <c r="SN29"/>
      <c r="SO29"/>
      <c r="SP29"/>
      <c r="SQ29"/>
      <c r="SR29"/>
      <c r="SS29"/>
      <c r="ST29"/>
      <c r="SU29"/>
      <c r="SV29"/>
      <c r="SW29"/>
      <c r="SX29"/>
      <c r="SY29"/>
      <c r="SZ29"/>
      <c r="TA29"/>
      <c r="TB29"/>
      <c r="TC29"/>
      <c r="TD29"/>
      <c r="TE29"/>
      <c r="TF29"/>
      <c r="TG29"/>
      <c r="TH29"/>
      <c r="TI29"/>
      <c r="TJ29"/>
      <c r="TK29"/>
      <c r="TL29"/>
      <c r="TM29"/>
      <c r="TN29"/>
      <c r="TO29"/>
      <c r="TP29"/>
      <c r="TQ29"/>
      <c r="TR29"/>
      <c r="TS29"/>
      <c r="TT29"/>
      <c r="TU29"/>
      <c r="TV29"/>
      <c r="TW29"/>
      <c r="TX29"/>
      <c r="TY29"/>
      <c r="TZ29"/>
      <c r="UA29"/>
      <c r="UB29"/>
      <c r="UC29"/>
      <c r="UD29"/>
      <c r="UE29"/>
      <c r="UF29"/>
      <c r="UG29"/>
      <c r="UH29"/>
      <c r="UI29"/>
      <c r="UJ29"/>
      <c r="UK29"/>
      <c r="UL29"/>
      <c r="UM29"/>
      <c r="UN29"/>
      <c r="UO29"/>
      <c r="UP29"/>
      <c r="UQ29"/>
      <c r="UR29"/>
      <c r="US29"/>
      <c r="UT29"/>
      <c r="UU29"/>
      <c r="UV29"/>
      <c r="UW29"/>
      <c r="UX29"/>
      <c r="UY29"/>
      <c r="UZ29"/>
      <c r="VA29"/>
      <c r="VB29"/>
      <c r="VC29"/>
      <c r="VD29"/>
      <c r="VE29"/>
      <c r="VF29"/>
      <c r="VG29"/>
      <c r="VH29"/>
      <c r="VI29"/>
      <c r="VJ29"/>
      <c r="VK29"/>
      <c r="VL29"/>
      <c r="VM29"/>
      <c r="VN29"/>
      <c r="VO29"/>
      <c r="VP29"/>
      <c r="VQ29"/>
      <c r="VR29"/>
      <c r="VS29"/>
      <c r="VT29"/>
      <c r="VU29"/>
      <c r="VV29"/>
      <c r="VW29"/>
      <c r="VX29"/>
      <c r="VY29"/>
      <c r="VZ29"/>
      <c r="WA29"/>
      <c r="WB29"/>
      <c r="WC29"/>
      <c r="WD29"/>
      <c r="WE29"/>
      <c r="WF29"/>
      <c r="WG29"/>
      <c r="WH29"/>
      <c r="WI29"/>
      <c r="WJ29"/>
      <c r="WK29"/>
      <c r="WL29"/>
      <c r="WM29"/>
      <c r="WN29"/>
      <c r="WO29"/>
      <c r="WP29"/>
      <c r="WQ29"/>
      <c r="WR29"/>
      <c r="WS29"/>
      <c r="WT29"/>
      <c r="WU29"/>
      <c r="WV29"/>
      <c r="WW29"/>
      <c r="WX29"/>
      <c r="WY29"/>
      <c r="WZ29"/>
      <c r="XA29"/>
      <c r="XB29"/>
      <c r="XC29"/>
      <c r="XD29"/>
      <c r="XE29"/>
      <c r="XF29"/>
      <c r="XG29"/>
      <c r="XH29"/>
      <c r="XI29"/>
      <c r="XJ29"/>
      <c r="XK29"/>
      <c r="XL29"/>
      <c r="XM29"/>
      <c r="XN29"/>
      <c r="XO29"/>
      <c r="XP29"/>
      <c r="XQ29"/>
      <c r="XR29"/>
      <c r="XS29"/>
      <c r="XT29"/>
      <c r="XU29"/>
      <c r="XV29"/>
      <c r="XW29"/>
      <c r="XX29"/>
      <c r="XY29"/>
      <c r="XZ29"/>
      <c r="YA29"/>
      <c r="YB29"/>
      <c r="YC29"/>
      <c r="YD29"/>
      <c r="YE29"/>
      <c r="YF29"/>
      <c r="YG29"/>
      <c r="YH29"/>
      <c r="YI29"/>
      <c r="YJ29"/>
      <c r="YK29"/>
      <c r="YL29"/>
      <c r="YM29"/>
      <c r="YN29"/>
      <c r="YO29"/>
      <c r="YP29"/>
      <c r="YQ29"/>
      <c r="YR29"/>
      <c r="YS29"/>
      <c r="YT29"/>
      <c r="YU29"/>
      <c r="YV29"/>
      <c r="YW29"/>
      <c r="YX29"/>
      <c r="YY29"/>
      <c r="YZ29"/>
      <c r="ZA29"/>
      <c r="ZB29"/>
      <c r="ZC29"/>
      <c r="ZD29"/>
      <c r="ZE29"/>
      <c r="ZF29"/>
      <c r="ZG29"/>
      <c r="ZH29"/>
      <c r="ZI29"/>
      <c r="ZJ29"/>
      <c r="ZK29"/>
      <c r="ZL29"/>
      <c r="ZM29"/>
      <c r="ZN29"/>
      <c r="ZO29"/>
      <c r="ZP29"/>
      <c r="ZQ29"/>
      <c r="ZR29"/>
      <c r="ZS29"/>
      <c r="ZT29"/>
      <c r="ZU29"/>
      <c r="ZV29"/>
      <c r="ZW29"/>
      <c r="ZX29"/>
      <c r="ZY29"/>
      <c r="ZZ29"/>
      <c r="AAA29"/>
      <c r="AAB29"/>
      <c r="AAC29"/>
      <c r="AAD29"/>
      <c r="AAE29"/>
      <c r="AAF29"/>
      <c r="AAG29"/>
      <c r="AAH29"/>
      <c r="AAI29"/>
      <c r="AAJ29"/>
      <c r="AAK29"/>
      <c r="AAL29"/>
      <c r="AAM29"/>
      <c r="AAN29"/>
      <c r="AAO29"/>
      <c r="AAP29"/>
      <c r="AAQ29"/>
      <c r="AAR29"/>
      <c r="AAS29"/>
      <c r="AAT29"/>
      <c r="AAU29"/>
      <c r="AAV29"/>
      <c r="AAW29"/>
      <c r="AAX29"/>
      <c r="AAY29"/>
      <c r="AAZ29"/>
      <c r="ABA29"/>
      <c r="ABB29"/>
      <c r="ABC29"/>
      <c r="ABD29"/>
      <c r="ABE29"/>
      <c r="ABF29"/>
      <c r="ABG29"/>
      <c r="ABH29"/>
      <c r="ABI29"/>
      <c r="ABJ29"/>
      <c r="ABK29"/>
      <c r="ABL29"/>
      <c r="ABM29"/>
      <c r="ABN29"/>
      <c r="ABO29"/>
      <c r="ABP29"/>
      <c r="ABQ29"/>
      <c r="ABR29"/>
      <c r="ABS29"/>
      <c r="ABT29"/>
      <c r="ABU29"/>
      <c r="ABV29"/>
      <c r="ABW29"/>
      <c r="ABX29"/>
      <c r="ABY29"/>
      <c r="ABZ29"/>
      <c r="ACA29"/>
      <c r="ACB29"/>
      <c r="ACC29"/>
      <c r="ACD29"/>
      <c r="ACE29"/>
      <c r="ACF29"/>
      <c r="ACG29"/>
      <c r="ACH29"/>
      <c r="ACI29"/>
      <c r="ACJ29"/>
      <c r="ACK29"/>
      <c r="ACL29"/>
      <c r="ACM29"/>
      <c r="ACN29"/>
      <c r="ACO29"/>
      <c r="ACP29"/>
      <c r="ACQ29"/>
      <c r="ACR29"/>
      <c r="ACS29"/>
      <c r="ACT29"/>
      <c r="ACU29"/>
      <c r="ACV29"/>
      <c r="ACW29"/>
      <c r="ACX29"/>
      <c r="ACY29"/>
      <c r="ACZ29"/>
      <c r="ADA29"/>
      <c r="ADB29"/>
      <c r="ADC29"/>
      <c r="ADD29"/>
      <c r="ADE29"/>
      <c r="ADF29"/>
      <c r="ADG29"/>
      <c r="ADH29"/>
      <c r="ADI29"/>
      <c r="ADJ29"/>
      <c r="ADK29"/>
      <c r="ADL29"/>
      <c r="ADM29"/>
      <c r="ADN29"/>
      <c r="ADO29"/>
      <c r="ADP29"/>
      <c r="ADQ29"/>
      <c r="ADR29"/>
      <c r="ADS29"/>
      <c r="ADT29"/>
      <c r="ADU29"/>
      <c r="ADV29"/>
      <c r="ADW29"/>
      <c r="ADX29"/>
      <c r="ADY29"/>
      <c r="ADZ29"/>
      <c r="AEA29"/>
      <c r="AEB29"/>
      <c r="AEC29"/>
      <c r="AED29"/>
      <c r="AEE29"/>
      <c r="AEF29"/>
      <c r="AEG29"/>
      <c r="AEH29"/>
      <c r="AEI29"/>
      <c r="AEJ29"/>
      <c r="AEK29"/>
      <c r="AEL29"/>
      <c r="AEM29"/>
      <c r="AEN29"/>
      <c r="AEO29"/>
      <c r="AEP29"/>
      <c r="AEQ29"/>
      <c r="AER29"/>
      <c r="AES29"/>
      <c r="AET29"/>
      <c r="AEU29"/>
      <c r="AEV29"/>
      <c r="AEW29"/>
      <c r="AEX29"/>
      <c r="AEY29"/>
      <c r="AEZ29"/>
      <c r="AFA29"/>
      <c r="AFB29"/>
      <c r="AFC29"/>
      <c r="AFD29"/>
      <c r="AFE29"/>
      <c r="AFF29"/>
      <c r="AFG29"/>
      <c r="AFH29"/>
      <c r="AFI29"/>
      <c r="AFJ29"/>
      <c r="AFK29"/>
      <c r="AFL29"/>
      <c r="AFM29"/>
      <c r="AFN29"/>
      <c r="AFO29"/>
      <c r="AFP29"/>
      <c r="AFQ29"/>
      <c r="AFR29"/>
      <c r="AFS29"/>
      <c r="AFT29"/>
      <c r="AFU29"/>
      <c r="AFV29"/>
      <c r="AFW29"/>
      <c r="AFX29"/>
      <c r="AFY29"/>
      <c r="AFZ29"/>
      <c r="AGA29"/>
      <c r="AGB29"/>
      <c r="AGC29"/>
      <c r="AGD29"/>
      <c r="AGE29"/>
      <c r="AGF29"/>
      <c r="AGG29"/>
      <c r="AGH29"/>
      <c r="AGI29"/>
      <c r="AGJ29"/>
      <c r="AGK29"/>
      <c r="AGL29"/>
      <c r="AGM29"/>
      <c r="AGN29"/>
      <c r="AGO29"/>
      <c r="AGP29"/>
      <c r="AGQ29"/>
      <c r="AGR29"/>
      <c r="AGS29"/>
      <c r="AGT29"/>
      <c r="AGU29"/>
      <c r="AGV29"/>
      <c r="AGW29"/>
      <c r="AGX29"/>
      <c r="AGY29"/>
      <c r="AGZ29"/>
      <c r="AHA29"/>
      <c r="AHB29"/>
      <c r="AHC29"/>
      <c r="AHD29"/>
      <c r="AHE29"/>
      <c r="AHF29"/>
      <c r="AHG29"/>
      <c r="AHH29"/>
      <c r="AHI29"/>
      <c r="AHJ29"/>
      <c r="AHK29"/>
      <c r="AHL29"/>
      <c r="AHM29"/>
      <c r="AHN29"/>
      <c r="AHO29"/>
      <c r="AHP29"/>
      <c r="AHQ29"/>
      <c r="AHR29"/>
      <c r="AHS29"/>
      <c r="AHT29"/>
      <c r="AHU29"/>
      <c r="AHV29"/>
      <c r="AHW29"/>
      <c r="AHX29"/>
      <c r="AHY29"/>
      <c r="AHZ29"/>
      <c r="AIA29"/>
      <c r="AIB29"/>
      <c r="AIC29"/>
      <c r="AID29"/>
      <c r="AIE29"/>
      <c r="AIF29"/>
      <c r="AIG29"/>
      <c r="AIH29"/>
      <c r="AII29"/>
      <c r="AIJ29"/>
      <c r="AIK29"/>
      <c r="AIL29"/>
      <c r="AIM29"/>
      <c r="AIN29"/>
      <c r="AIO29"/>
      <c r="AIP29"/>
      <c r="AIQ29"/>
      <c r="AIR29"/>
      <c r="AIS29"/>
      <c r="AIT29"/>
      <c r="AIU29"/>
      <c r="AIV29"/>
      <c r="AIW29"/>
      <c r="AIX29"/>
      <c r="AIY29"/>
      <c r="AIZ29"/>
      <c r="AJA29"/>
      <c r="AJB29"/>
      <c r="AJC29"/>
      <c r="AJD29"/>
      <c r="AJE29"/>
      <c r="AJF29"/>
      <c r="AJG29"/>
      <c r="AJH29"/>
      <c r="AJI29"/>
      <c r="AJJ29"/>
      <c r="AJK29"/>
      <c r="AJL29"/>
      <c r="AJM29"/>
      <c r="AJN29"/>
      <c r="AJO29"/>
      <c r="AJP29"/>
      <c r="AJQ29"/>
      <c r="AJR29"/>
      <c r="AJS29"/>
      <c r="AJT29"/>
      <c r="AJU29"/>
      <c r="AJV29"/>
      <c r="AJW29"/>
      <c r="AJX29"/>
      <c r="AJY29"/>
      <c r="AJZ29"/>
      <c r="AKA29"/>
      <c r="AKB29"/>
      <c r="AKC29"/>
      <c r="AKD29"/>
      <c r="AKE29"/>
      <c r="AKF29"/>
      <c r="AKG29"/>
      <c r="AKH29"/>
      <c r="AKI29"/>
      <c r="AKJ29"/>
      <c r="AKK29"/>
      <c r="AKL29"/>
      <c r="AKM29"/>
      <c r="AKN29"/>
      <c r="AKO29"/>
      <c r="AKP29"/>
      <c r="AKQ29"/>
      <c r="AKR29"/>
      <c r="AKS29"/>
      <c r="AKT29"/>
      <c r="AKU29"/>
      <c r="AKV29"/>
      <c r="AKW29"/>
      <c r="AKX29"/>
      <c r="AKY29"/>
      <c r="AKZ29"/>
      <c r="ALA29"/>
      <c r="ALB29"/>
      <c r="ALC29"/>
      <c r="ALD29"/>
      <c r="ALE29"/>
      <c r="ALF29"/>
      <c r="ALG29"/>
      <c r="ALH29"/>
      <c r="ALI29"/>
      <c r="ALJ29"/>
      <c r="ALK29"/>
      <c r="ALL29"/>
      <c r="ALM29"/>
      <c r="ALN29"/>
      <c r="ALO29"/>
      <c r="ALP29"/>
      <c r="ALQ29"/>
      <c r="ALR29"/>
      <c r="ALS29"/>
      <c r="ALT29"/>
      <c r="ALU29"/>
      <c r="ALV29"/>
      <c r="ALW29"/>
      <c r="ALX29"/>
      <c r="ALY29"/>
      <c r="ALZ29"/>
      <c r="AMA29"/>
      <c r="AMB29"/>
      <c r="AMC29"/>
      <c r="AMD29"/>
      <c r="AME29"/>
      <c r="AMF29"/>
      <c r="AMG29"/>
      <c r="AMH29"/>
      <c r="AMI29"/>
      <c r="AMJ29"/>
      <c r="AMK29"/>
      <c r="AML29"/>
      <c r="AMM29"/>
      <c r="AMN29"/>
      <c r="AMO29"/>
      <c r="AMP29"/>
    </row>
    <row r="30" spans="2:1030" ht="16.899999999999999" customHeight="1" x14ac:dyDescent="0.2">
      <c r="B30" s="465">
        <v>5</v>
      </c>
      <c r="C30" s="466" t="s">
        <v>29</v>
      </c>
      <c r="D30" s="363" t="s">
        <v>1115</v>
      </c>
      <c r="E30" s="375"/>
      <c r="F30" s="364"/>
      <c r="G30" s="364"/>
      <c r="H30" s="364"/>
      <c r="I30" s="364"/>
      <c r="J30" s="364"/>
      <c r="K30" s="364"/>
      <c r="L30" s="364"/>
      <c r="M30" s="364"/>
      <c r="N30" s="364"/>
      <c r="O30" s="364"/>
      <c r="P30" s="364"/>
      <c r="Q30" s="364"/>
      <c r="R30" s="365">
        <f>R31/$R$43</f>
        <v>2.355657010530881E-3</v>
      </c>
      <c r="S30" s="362"/>
      <c r="T30" s="370"/>
      <c r="U30" s="362"/>
      <c r="V30" s="366"/>
      <c r="W30" s="362"/>
      <c r="X30" s="373"/>
      <c r="Y30" s="362"/>
      <c r="Z30" s="362"/>
      <c r="AA30" s="362"/>
      <c r="AB30" s="362"/>
      <c r="AC30" s="362"/>
      <c r="AD30" s="362"/>
      <c r="AE30" s="362"/>
      <c r="AF30" s="362"/>
      <c r="AG30" s="362"/>
      <c r="AH30" s="362"/>
      <c r="AI30" s="362"/>
      <c r="AJ30" s="362"/>
      <c r="AK30" s="362"/>
      <c r="AL30" s="362"/>
      <c r="AM30" s="362"/>
      <c r="AN30" s="362"/>
      <c r="AO30" s="362"/>
      <c r="AP30" s="362"/>
      <c r="AQ30" s="362"/>
      <c r="AR30" s="362"/>
      <c r="AS30" s="362"/>
      <c r="AT30" s="362"/>
      <c r="AU30" s="362"/>
      <c r="AV30" s="362"/>
      <c r="AW30" s="362"/>
      <c r="AX30" s="362"/>
      <c r="AY30" s="362"/>
      <c r="AZ30" s="362"/>
      <c r="BA30" s="362"/>
      <c r="BB30" s="362"/>
      <c r="BC30" s="362"/>
      <c r="BD30" s="362"/>
      <c r="BE30" s="362"/>
      <c r="BF30" s="362"/>
      <c r="BG30" s="362"/>
      <c r="BH30" s="362"/>
      <c r="BI30" s="362"/>
      <c r="BJ30" s="362"/>
      <c r="BK30" s="362"/>
      <c r="BL30" s="362"/>
      <c r="BM30" s="362"/>
      <c r="BN30" s="362"/>
      <c r="BO30" s="362"/>
      <c r="BP30" s="362"/>
      <c r="BQ30" s="362"/>
      <c r="BR30" s="362"/>
      <c r="BS30" s="362"/>
      <c r="BT30" s="362"/>
      <c r="BU30" s="362"/>
      <c r="BV30" s="362"/>
      <c r="BW30" s="362"/>
      <c r="BX30" s="362"/>
      <c r="BY30" s="362"/>
      <c r="BZ30" s="362"/>
      <c r="CA30" s="362"/>
      <c r="CB30" s="362"/>
      <c r="CC30" s="362"/>
      <c r="CD30" s="362"/>
      <c r="CE30" s="362"/>
      <c r="CF30" s="362"/>
      <c r="CG30" s="362"/>
      <c r="CH30" s="362"/>
      <c r="CI30" s="362"/>
      <c r="CJ30" s="362"/>
      <c r="CK30" s="362"/>
      <c r="CL30" s="362"/>
      <c r="CM30" s="362"/>
      <c r="CN30" s="362"/>
      <c r="CO30" s="362"/>
      <c r="CP30" s="362"/>
      <c r="CQ30" s="362"/>
      <c r="CR30" s="362"/>
      <c r="CS30" s="362"/>
      <c r="CT30" s="362"/>
      <c r="CU30" s="362"/>
      <c r="CV30" s="362"/>
      <c r="CW30" s="362"/>
      <c r="CX30" s="362"/>
      <c r="CY30" s="362"/>
      <c r="CZ30" s="362"/>
      <c r="DA30" s="362"/>
      <c r="DB30" s="362"/>
      <c r="DC30" s="362"/>
      <c r="DD30" s="362"/>
      <c r="DE30" s="362"/>
      <c r="DF30" s="362"/>
      <c r="DG30" s="362"/>
      <c r="DH30" s="362"/>
      <c r="DI30" s="362"/>
      <c r="DJ30" s="362"/>
      <c r="DK30" s="362"/>
      <c r="DL30" s="362"/>
      <c r="DM30" s="362"/>
      <c r="DN30" s="362"/>
      <c r="DO30" s="362"/>
      <c r="DP30" s="362"/>
      <c r="DQ30" s="362"/>
      <c r="DR30" s="362"/>
      <c r="DS30" s="362"/>
      <c r="DT30" s="362"/>
      <c r="DU30" s="362"/>
      <c r="DV30" s="362"/>
      <c r="DW30" s="362"/>
      <c r="DX30" s="362"/>
      <c r="DY30" s="362"/>
      <c r="DZ30" s="362"/>
      <c r="EA30" s="362"/>
      <c r="EB30" s="362"/>
      <c r="EC30" s="362"/>
      <c r="ED30" s="362"/>
      <c r="EE30" s="362"/>
      <c r="EF30" s="362"/>
      <c r="EG30" s="362"/>
      <c r="EH30" s="362"/>
      <c r="EI30" s="362"/>
      <c r="EJ30" s="362"/>
      <c r="EK30" s="362"/>
      <c r="EL30" s="362"/>
      <c r="EM30" s="362"/>
      <c r="EN30" s="362"/>
      <c r="EO30" s="362"/>
      <c r="EP30" s="362"/>
      <c r="EQ30" s="362"/>
      <c r="ER30" s="362"/>
      <c r="ES30" s="362"/>
      <c r="ET30" s="362"/>
      <c r="EU30" s="362"/>
      <c r="EV30" s="362"/>
      <c r="EW30" s="362"/>
      <c r="EX30" s="362"/>
      <c r="EY30" s="362"/>
      <c r="EZ30" s="362"/>
      <c r="FA30" s="362"/>
      <c r="FB30" s="362"/>
      <c r="FC30" s="362"/>
      <c r="FD30" s="362"/>
      <c r="FE30" s="362"/>
      <c r="FF30" s="362"/>
      <c r="FG30" s="362"/>
      <c r="FH30" s="362"/>
      <c r="FI30" s="362"/>
      <c r="FJ30" s="362"/>
      <c r="FK30" s="362"/>
      <c r="FL30" s="362"/>
      <c r="FM30" s="362"/>
      <c r="FN30" s="362"/>
      <c r="FO30" s="362"/>
      <c r="FP30" s="362"/>
      <c r="FQ30" s="362"/>
      <c r="FR30" s="362"/>
      <c r="FS30" s="362"/>
      <c r="FT30" s="362"/>
      <c r="FU30" s="362"/>
      <c r="FV30" s="362"/>
      <c r="FW30" s="362"/>
      <c r="FX30" s="362"/>
      <c r="FY30" s="362"/>
      <c r="FZ30" s="362"/>
      <c r="GA30" s="362"/>
      <c r="GB30" s="362"/>
      <c r="GC30" s="362"/>
      <c r="GD30" s="362"/>
      <c r="GE30" s="362"/>
      <c r="GF30" s="362"/>
      <c r="GG30" s="362"/>
      <c r="GH30" s="362"/>
      <c r="GI30" s="362"/>
      <c r="GJ30" s="362"/>
      <c r="GK30" s="362"/>
      <c r="GL30" s="362"/>
      <c r="GM30" s="362"/>
      <c r="GN30" s="362"/>
      <c r="GO30" s="362"/>
      <c r="GP30" s="362"/>
      <c r="GQ30" s="362"/>
      <c r="GR30" s="362"/>
      <c r="GS30" s="362"/>
      <c r="GT30" s="362"/>
      <c r="GU30" s="362"/>
      <c r="GV30" s="362"/>
      <c r="GW30" s="362"/>
      <c r="GX30" s="362"/>
      <c r="GY30" s="362"/>
      <c r="GZ30" s="362"/>
      <c r="HA30" s="362"/>
      <c r="HB30" s="362"/>
      <c r="HC30" s="362"/>
      <c r="HD30" s="362"/>
      <c r="HE30" s="362"/>
      <c r="HF30" s="362"/>
      <c r="HG30" s="362"/>
      <c r="HH30" s="362"/>
      <c r="HI30" s="362"/>
      <c r="HJ30" s="362"/>
      <c r="HK30" s="362"/>
      <c r="HL30" s="362"/>
      <c r="HM30" s="362"/>
      <c r="HN30" s="362"/>
      <c r="HO30"/>
      <c r="HP30"/>
      <c r="HQ30"/>
      <c r="HR30"/>
      <c r="HS30"/>
      <c r="HT30"/>
      <c r="HU30"/>
      <c r="HV30"/>
      <c r="HW30"/>
      <c r="HX30"/>
      <c r="HY30"/>
      <c r="HZ30"/>
      <c r="IA30"/>
      <c r="IB30"/>
      <c r="IC30"/>
      <c r="ID30"/>
      <c r="IE30"/>
      <c r="IF30"/>
      <c r="IG30"/>
      <c r="IH30"/>
      <c r="II30"/>
      <c r="IJ30"/>
      <c r="IK30"/>
      <c r="IL30"/>
      <c r="IM30"/>
      <c r="IN30"/>
    </row>
    <row r="31" spans="2:1030" ht="16.899999999999999" customHeight="1" x14ac:dyDescent="0.2">
      <c r="B31" s="465"/>
      <c r="C31" s="466"/>
      <c r="D31" s="368" t="s">
        <v>1116</v>
      </c>
      <c r="E31" s="369"/>
      <c r="F31" s="369"/>
      <c r="G31" s="369"/>
      <c r="H31" s="369"/>
      <c r="I31" s="369"/>
      <c r="J31" s="369"/>
      <c r="K31" s="369"/>
      <c r="L31" s="369"/>
      <c r="M31" s="369"/>
      <c r="N31" s="369"/>
      <c r="O31" s="369"/>
      <c r="P31" s="369"/>
      <c r="Q31" s="369">
        <v>4782.38</v>
      </c>
      <c r="R31" s="374">
        <v>4782.38</v>
      </c>
      <c r="S31" s="362"/>
      <c r="T31" s="370">
        <f>SUM('PLANILHA RESUMO'!H44)</f>
        <v>4782.3799999999992</v>
      </c>
      <c r="U31" s="362"/>
      <c r="V31" s="371">
        <f>SUM(E31:Q31)</f>
        <v>4782.38</v>
      </c>
      <c r="W31" s="362"/>
      <c r="X31" s="370"/>
      <c r="Y31" s="362"/>
      <c r="Z31" s="362"/>
      <c r="AA31" s="362"/>
      <c r="AB31" s="362"/>
      <c r="AC31" s="362"/>
      <c r="AD31" s="362"/>
      <c r="AE31" s="362"/>
      <c r="AF31" s="362"/>
      <c r="AG31" s="362"/>
      <c r="AH31" s="362"/>
      <c r="AI31" s="362"/>
      <c r="AJ31" s="362"/>
      <c r="AK31" s="362"/>
      <c r="AL31" s="362"/>
      <c r="AM31" s="362"/>
      <c r="AN31" s="362"/>
      <c r="AO31" s="362"/>
      <c r="AP31" s="362"/>
      <c r="AQ31" s="362"/>
      <c r="AR31" s="362"/>
      <c r="AS31" s="362"/>
      <c r="AT31" s="362"/>
      <c r="AU31" s="362"/>
      <c r="AV31" s="362"/>
      <c r="AW31" s="362"/>
      <c r="AX31" s="362"/>
      <c r="AY31" s="362"/>
      <c r="AZ31" s="362"/>
      <c r="BA31" s="362"/>
      <c r="BB31" s="362"/>
      <c r="BC31" s="362"/>
      <c r="BD31" s="362"/>
      <c r="BE31" s="362"/>
      <c r="BF31" s="362"/>
      <c r="BG31" s="362"/>
      <c r="BH31" s="362"/>
      <c r="BI31" s="362"/>
      <c r="BJ31" s="362"/>
      <c r="BK31" s="362"/>
      <c r="BL31" s="362"/>
      <c r="BM31" s="362"/>
      <c r="BN31" s="362"/>
      <c r="BO31" s="362"/>
      <c r="BP31" s="362"/>
      <c r="BQ31" s="362"/>
      <c r="BR31" s="362"/>
      <c r="BS31" s="362"/>
      <c r="BT31" s="362"/>
      <c r="BU31" s="362"/>
      <c r="BV31" s="362"/>
      <c r="BW31" s="362"/>
      <c r="BX31" s="362"/>
      <c r="BY31" s="362"/>
      <c r="BZ31" s="362"/>
      <c r="CA31" s="362"/>
      <c r="CB31" s="362"/>
      <c r="CC31" s="362"/>
      <c r="CD31" s="362"/>
      <c r="CE31" s="362"/>
      <c r="CF31" s="362"/>
      <c r="CG31" s="362"/>
      <c r="CH31" s="362"/>
      <c r="CI31" s="362"/>
      <c r="CJ31" s="362"/>
      <c r="CK31" s="362"/>
      <c r="CL31" s="362"/>
      <c r="CM31" s="362"/>
      <c r="CN31" s="362"/>
      <c r="CO31" s="362"/>
      <c r="CP31" s="362"/>
      <c r="CQ31" s="362"/>
      <c r="CR31" s="362"/>
      <c r="CS31" s="362"/>
      <c r="CT31" s="362"/>
      <c r="CU31" s="362"/>
      <c r="CV31" s="362"/>
      <c r="CW31" s="362"/>
      <c r="CX31" s="362"/>
      <c r="CY31" s="362"/>
      <c r="CZ31" s="362"/>
      <c r="DA31" s="362"/>
      <c r="DB31" s="362"/>
      <c r="DC31" s="362"/>
      <c r="DD31" s="362"/>
      <c r="DE31" s="362"/>
      <c r="DF31" s="362"/>
      <c r="DG31" s="362"/>
      <c r="DH31" s="362"/>
      <c r="DI31" s="362"/>
      <c r="DJ31" s="362"/>
      <c r="DK31" s="362"/>
      <c r="DL31" s="362"/>
      <c r="DM31" s="362"/>
      <c r="DN31" s="362"/>
      <c r="DO31" s="362"/>
      <c r="DP31" s="362"/>
      <c r="DQ31" s="362"/>
      <c r="DR31" s="362"/>
      <c r="DS31" s="362"/>
      <c r="DT31" s="362"/>
      <c r="DU31" s="362"/>
      <c r="DV31" s="362"/>
      <c r="DW31" s="362"/>
      <c r="DX31" s="362"/>
      <c r="DY31" s="362"/>
      <c r="DZ31" s="362"/>
      <c r="EA31" s="362"/>
      <c r="EB31" s="362"/>
      <c r="EC31" s="362"/>
      <c r="ED31" s="362"/>
      <c r="EE31" s="362"/>
      <c r="EF31" s="362"/>
      <c r="EG31" s="362"/>
      <c r="EH31" s="362"/>
      <c r="EI31" s="362"/>
      <c r="EJ31" s="362"/>
      <c r="EK31" s="362"/>
      <c r="EL31" s="362"/>
      <c r="EM31" s="362"/>
      <c r="EN31" s="362"/>
      <c r="EO31" s="362"/>
      <c r="EP31" s="362"/>
      <c r="EQ31" s="362"/>
      <c r="ER31" s="362"/>
      <c r="ES31" s="362"/>
      <c r="ET31" s="362"/>
      <c r="EU31" s="362"/>
      <c r="EV31" s="362"/>
      <c r="EW31" s="362"/>
      <c r="EX31" s="362"/>
      <c r="EY31" s="362"/>
      <c r="EZ31" s="362"/>
      <c r="FA31" s="362"/>
      <c r="FB31" s="362"/>
      <c r="FC31" s="362"/>
      <c r="FD31" s="362"/>
      <c r="FE31" s="362"/>
      <c r="FF31" s="362"/>
      <c r="FG31" s="362"/>
      <c r="FH31" s="362"/>
      <c r="FI31" s="362"/>
      <c r="FJ31" s="362"/>
      <c r="FK31" s="362"/>
      <c r="FL31" s="362"/>
      <c r="FM31" s="362"/>
      <c r="FN31" s="362"/>
      <c r="FO31" s="362"/>
      <c r="FP31" s="362"/>
      <c r="FQ31" s="362"/>
      <c r="FR31" s="362"/>
      <c r="FS31" s="362"/>
      <c r="FT31" s="362"/>
      <c r="FU31" s="362"/>
      <c r="FV31" s="362"/>
      <c r="FW31" s="362"/>
      <c r="FX31" s="362"/>
      <c r="FY31" s="362"/>
      <c r="FZ31" s="362"/>
      <c r="GA31" s="362"/>
      <c r="GB31" s="362"/>
      <c r="GC31" s="362"/>
      <c r="GD31" s="362"/>
      <c r="GE31" s="362"/>
      <c r="GF31" s="362"/>
      <c r="GG31" s="362"/>
      <c r="GH31" s="362"/>
      <c r="GI31" s="362"/>
      <c r="GJ31" s="362"/>
      <c r="GK31" s="362"/>
      <c r="GL31" s="362"/>
      <c r="GM31" s="362"/>
      <c r="GN31" s="362"/>
      <c r="GO31" s="362"/>
      <c r="GP31" s="362"/>
      <c r="GQ31" s="362"/>
      <c r="GR31" s="362"/>
      <c r="GS31" s="362"/>
      <c r="GT31" s="362"/>
      <c r="GU31" s="362"/>
      <c r="GV31" s="362"/>
      <c r="GW31" s="362"/>
      <c r="GX31" s="362"/>
      <c r="GY31" s="362"/>
      <c r="GZ31" s="362"/>
      <c r="HA31" s="362"/>
      <c r="HB31" s="362"/>
      <c r="HC31" s="362"/>
      <c r="HD31" s="362"/>
      <c r="HE31" s="362"/>
      <c r="HF31" s="362"/>
      <c r="HG31" s="362"/>
      <c r="HH31" s="362"/>
      <c r="HI31" s="362"/>
      <c r="HJ31" s="362"/>
      <c r="HK31" s="362"/>
      <c r="HL31" s="362"/>
      <c r="HM31" s="362"/>
      <c r="HN31" s="362"/>
      <c r="HO31"/>
      <c r="HP31"/>
      <c r="HQ31"/>
      <c r="HR31"/>
      <c r="HS31"/>
      <c r="HT31"/>
      <c r="HU31"/>
      <c r="HV31"/>
      <c r="HW31"/>
      <c r="HX31"/>
      <c r="HY31"/>
      <c r="HZ31"/>
      <c r="IA31"/>
      <c r="IB31"/>
      <c r="IC31"/>
      <c r="ID31"/>
      <c r="IE31"/>
      <c r="IF31"/>
      <c r="IG31"/>
      <c r="IH31"/>
      <c r="II31"/>
      <c r="IJ31"/>
      <c r="IK31"/>
      <c r="IL31"/>
      <c r="IM31"/>
      <c r="IN31"/>
    </row>
    <row r="32" spans="2:1030" ht="16.899999999999999" customHeight="1" x14ac:dyDescent="0.2">
      <c r="B32" s="465">
        <v>6</v>
      </c>
      <c r="C32" s="466" t="s">
        <v>62</v>
      </c>
      <c r="D32" s="363" t="s">
        <v>1115</v>
      </c>
      <c r="E32" s="375"/>
      <c r="F32" s="375"/>
      <c r="G32" s="364"/>
      <c r="H32" s="364"/>
      <c r="I32" s="364"/>
      <c r="J32" s="364"/>
      <c r="K32" s="364"/>
      <c r="L32" s="364"/>
      <c r="M32" s="364"/>
      <c r="N32" s="364"/>
      <c r="O32" s="364"/>
      <c r="P32" s="364"/>
      <c r="Q32" s="364"/>
      <c r="R32" s="365">
        <f>R33/$R$43</f>
        <v>0.11300927565499966</v>
      </c>
      <c r="S32" s="362"/>
      <c r="T32" s="370"/>
      <c r="U32" s="362"/>
      <c r="V32" s="366"/>
      <c r="W32" s="362"/>
      <c r="X32" s="373"/>
      <c r="Y32" s="362"/>
      <c r="Z32" s="362"/>
      <c r="AA32" s="362"/>
      <c r="AB32" s="362"/>
      <c r="AC32" s="362"/>
      <c r="AD32" s="362"/>
      <c r="AE32" s="362"/>
      <c r="AF32" s="362"/>
      <c r="AG32" s="362"/>
      <c r="AH32" s="362"/>
      <c r="AI32" s="362"/>
      <c r="AJ32" s="362"/>
      <c r="AK32" s="362"/>
      <c r="AL32" s="362"/>
      <c r="AM32" s="362"/>
      <c r="AN32" s="362"/>
      <c r="AO32" s="362"/>
      <c r="AP32" s="362"/>
      <c r="AQ32" s="362"/>
      <c r="AR32" s="362"/>
      <c r="AS32" s="362"/>
      <c r="AT32" s="362"/>
      <c r="AU32" s="362"/>
      <c r="AV32" s="362"/>
      <c r="AW32" s="362"/>
      <c r="AX32" s="362"/>
      <c r="AY32" s="362"/>
      <c r="AZ32" s="362"/>
      <c r="BA32" s="362"/>
      <c r="BB32" s="362"/>
      <c r="BC32" s="362"/>
      <c r="BD32" s="362"/>
      <c r="BE32" s="362"/>
      <c r="BF32" s="362"/>
      <c r="BG32" s="362"/>
      <c r="BH32" s="362"/>
      <c r="BI32" s="362"/>
      <c r="BJ32" s="362"/>
      <c r="BK32" s="362"/>
      <c r="BL32" s="362"/>
      <c r="BM32" s="362"/>
      <c r="BN32" s="362"/>
      <c r="BO32" s="362"/>
      <c r="BP32" s="362"/>
      <c r="BQ32" s="362"/>
      <c r="BR32" s="362"/>
      <c r="BS32" s="362"/>
      <c r="BT32" s="362"/>
      <c r="BU32" s="362"/>
      <c r="BV32" s="362"/>
      <c r="BW32" s="362"/>
      <c r="BX32" s="362"/>
      <c r="BY32" s="362"/>
      <c r="BZ32" s="362"/>
      <c r="CA32" s="362"/>
      <c r="CB32" s="362"/>
      <c r="CC32" s="362"/>
      <c r="CD32" s="362"/>
      <c r="CE32" s="362"/>
      <c r="CF32" s="362"/>
      <c r="CG32" s="362"/>
      <c r="CH32" s="362"/>
      <c r="CI32" s="362"/>
      <c r="CJ32" s="362"/>
      <c r="CK32" s="362"/>
      <c r="CL32" s="362"/>
      <c r="CM32" s="362"/>
      <c r="CN32" s="362"/>
      <c r="CO32" s="362"/>
      <c r="CP32" s="362"/>
      <c r="CQ32" s="362"/>
      <c r="CR32" s="362"/>
      <c r="CS32" s="362"/>
      <c r="CT32" s="362"/>
      <c r="CU32" s="362"/>
      <c r="CV32" s="362"/>
      <c r="CW32" s="362"/>
      <c r="CX32" s="362"/>
      <c r="CY32" s="362"/>
      <c r="CZ32" s="362"/>
      <c r="DA32" s="362"/>
      <c r="DB32" s="362"/>
      <c r="DC32" s="362"/>
      <c r="DD32" s="362"/>
      <c r="DE32" s="362"/>
      <c r="DF32" s="362"/>
      <c r="DG32" s="362"/>
      <c r="DH32" s="362"/>
      <c r="DI32" s="362"/>
      <c r="DJ32" s="362"/>
      <c r="DK32" s="362"/>
      <c r="DL32" s="362"/>
      <c r="DM32" s="362"/>
      <c r="DN32" s="362"/>
      <c r="DO32" s="362"/>
      <c r="DP32" s="362"/>
      <c r="DQ32" s="362"/>
      <c r="DR32" s="362"/>
      <c r="DS32" s="362"/>
      <c r="DT32" s="362"/>
      <c r="DU32" s="362"/>
      <c r="DV32" s="362"/>
      <c r="DW32" s="362"/>
      <c r="DX32" s="362"/>
      <c r="DY32" s="362"/>
      <c r="DZ32" s="362"/>
      <c r="EA32" s="362"/>
      <c r="EB32" s="362"/>
      <c r="EC32" s="362"/>
      <c r="ED32" s="362"/>
      <c r="EE32" s="362"/>
      <c r="EF32" s="362"/>
      <c r="EG32" s="362"/>
      <c r="EH32" s="362"/>
      <c r="EI32" s="362"/>
      <c r="EJ32" s="362"/>
      <c r="EK32" s="362"/>
      <c r="EL32" s="362"/>
      <c r="EM32" s="362"/>
      <c r="EN32" s="362"/>
      <c r="EO32" s="362"/>
      <c r="EP32" s="362"/>
      <c r="EQ32" s="362"/>
      <c r="ER32" s="362"/>
      <c r="ES32" s="362"/>
      <c r="ET32" s="362"/>
      <c r="EU32" s="362"/>
      <c r="EV32" s="362"/>
      <c r="EW32" s="362"/>
      <c r="EX32" s="362"/>
      <c r="EY32" s="362"/>
      <c r="EZ32" s="362"/>
      <c r="FA32" s="362"/>
      <c r="FB32" s="362"/>
      <c r="FC32" s="362"/>
      <c r="FD32" s="362"/>
      <c r="FE32" s="362"/>
      <c r="FF32" s="362"/>
      <c r="FG32" s="362"/>
      <c r="FH32" s="362"/>
      <c r="FI32" s="362"/>
      <c r="FJ32" s="362"/>
      <c r="FK32" s="362"/>
      <c r="FL32" s="362"/>
      <c r="FM32" s="362"/>
      <c r="FN32" s="362"/>
      <c r="FO32" s="362"/>
      <c r="FP32" s="362"/>
      <c r="FQ32" s="362"/>
      <c r="FR32" s="362"/>
      <c r="FS32" s="362"/>
      <c r="FT32" s="362"/>
      <c r="FU32" s="362"/>
      <c r="FV32" s="362"/>
      <c r="FW32" s="362"/>
      <c r="FX32" s="362"/>
      <c r="FY32" s="362"/>
      <c r="FZ32" s="362"/>
      <c r="GA32" s="362"/>
      <c r="GB32" s="362"/>
      <c r="GC32" s="362"/>
      <c r="GD32" s="362"/>
      <c r="GE32" s="362"/>
      <c r="GF32" s="362"/>
      <c r="GG32" s="362"/>
      <c r="GH32" s="362"/>
      <c r="GI32" s="362"/>
      <c r="GJ32" s="362"/>
      <c r="GK32" s="362"/>
      <c r="GL32" s="362"/>
      <c r="GM32" s="362"/>
      <c r="GN32" s="362"/>
      <c r="GO32" s="362"/>
      <c r="GP32" s="362"/>
      <c r="GQ32" s="362"/>
      <c r="GR32" s="362"/>
      <c r="GS32" s="362"/>
      <c r="GT32" s="362"/>
      <c r="GU32" s="362"/>
      <c r="GV32" s="362"/>
      <c r="GW32" s="362"/>
      <c r="GX32" s="362"/>
      <c r="GY32" s="362"/>
      <c r="GZ32" s="362"/>
      <c r="HA32" s="362"/>
      <c r="HB32" s="362"/>
      <c r="HC32" s="362"/>
      <c r="HD32" s="362"/>
      <c r="HE32" s="362"/>
      <c r="HF32" s="362"/>
      <c r="HG32" s="362"/>
      <c r="HH32" s="362"/>
      <c r="HI32" s="362"/>
      <c r="HJ32" s="362"/>
      <c r="HK32" s="362"/>
      <c r="HL32" s="362"/>
      <c r="HM32" s="362"/>
      <c r="HN32" s="362"/>
      <c r="HO32"/>
      <c r="HP32"/>
      <c r="HQ32"/>
      <c r="HR32"/>
      <c r="HS32"/>
      <c r="HT32"/>
      <c r="HU32"/>
      <c r="HV32"/>
      <c r="HW32"/>
      <c r="HX32"/>
      <c r="HY32"/>
      <c r="HZ32"/>
      <c r="IA32"/>
      <c r="IB32"/>
      <c r="IC32"/>
      <c r="ID32"/>
      <c r="IE32"/>
      <c r="IF32"/>
      <c r="IG32"/>
      <c r="IH32"/>
      <c r="II32"/>
      <c r="IJ32"/>
      <c r="IK32"/>
      <c r="IL32"/>
      <c r="IM32"/>
      <c r="IN32"/>
    </row>
    <row r="33" spans="2:248 1032:1033" ht="16.899999999999999" customHeight="1" x14ac:dyDescent="0.2">
      <c r="B33" s="465"/>
      <c r="C33" s="466"/>
      <c r="D33" s="368" t="s">
        <v>1116</v>
      </c>
      <c r="E33" s="369"/>
      <c r="F33" s="369"/>
      <c r="G33" s="369"/>
      <c r="H33" s="369">
        <v>26532.61</v>
      </c>
      <c r="I33" s="369">
        <v>11371.12</v>
      </c>
      <c r="J33" s="369"/>
      <c r="K33" s="369"/>
      <c r="L33" s="369"/>
      <c r="M33" s="369">
        <v>25247.15</v>
      </c>
      <c r="N33" s="369">
        <v>62000</v>
      </c>
      <c r="O33" s="369">
        <v>47921.87</v>
      </c>
      <c r="P33" s="369">
        <v>46883.19</v>
      </c>
      <c r="Q33" s="369">
        <v>9471.9</v>
      </c>
      <c r="R33" s="374">
        <v>229427.84</v>
      </c>
      <c r="S33" s="362"/>
      <c r="T33" s="370">
        <f>SUM('PLANILHA RESUMO'!H45)</f>
        <v>229427.84329999998</v>
      </c>
      <c r="U33" s="362"/>
      <c r="V33" s="371">
        <f>SUM(E33:Q33)</f>
        <v>229427.84</v>
      </c>
      <c r="W33" s="362"/>
      <c r="X33" s="370"/>
      <c r="Y33" s="362"/>
      <c r="Z33" s="362"/>
      <c r="AA33" s="362"/>
      <c r="AB33" s="362"/>
      <c r="AC33" s="362"/>
      <c r="AD33" s="362"/>
      <c r="AE33" s="362"/>
      <c r="AF33" s="362"/>
      <c r="AG33" s="362"/>
      <c r="AH33" s="362"/>
      <c r="AI33" s="362"/>
      <c r="AJ33" s="362"/>
      <c r="AK33" s="362"/>
      <c r="AL33" s="362"/>
      <c r="AM33" s="362"/>
      <c r="AN33" s="362"/>
      <c r="AO33" s="362"/>
      <c r="AP33" s="362"/>
      <c r="AQ33" s="362"/>
      <c r="AR33" s="362"/>
      <c r="AS33" s="362"/>
      <c r="AT33" s="362"/>
      <c r="AU33" s="362"/>
      <c r="AV33" s="362"/>
      <c r="AW33" s="362"/>
      <c r="AX33" s="362"/>
      <c r="AY33" s="362"/>
      <c r="AZ33" s="362"/>
      <c r="BA33" s="362"/>
      <c r="BB33" s="362"/>
      <c r="BC33" s="362"/>
      <c r="BD33" s="362"/>
      <c r="BE33" s="362"/>
      <c r="BF33" s="362"/>
      <c r="BG33" s="362"/>
      <c r="BH33" s="362"/>
      <c r="BI33" s="362"/>
      <c r="BJ33" s="362"/>
      <c r="BK33" s="362"/>
      <c r="BL33" s="362"/>
      <c r="BM33" s="362"/>
      <c r="BN33" s="362"/>
      <c r="BO33" s="362"/>
      <c r="BP33" s="362"/>
      <c r="BQ33" s="362"/>
      <c r="BR33" s="362"/>
      <c r="BS33" s="362"/>
      <c r="BT33" s="362"/>
      <c r="BU33" s="362"/>
      <c r="BV33" s="362"/>
      <c r="BW33" s="362"/>
      <c r="BX33" s="362"/>
      <c r="BY33" s="362"/>
      <c r="BZ33" s="362"/>
      <c r="CA33" s="362"/>
      <c r="CB33" s="362"/>
      <c r="CC33" s="362"/>
      <c r="CD33" s="362"/>
      <c r="CE33" s="362"/>
      <c r="CF33" s="362"/>
      <c r="CG33" s="362"/>
      <c r="CH33" s="362"/>
      <c r="CI33" s="362"/>
      <c r="CJ33" s="362"/>
      <c r="CK33" s="362"/>
      <c r="CL33" s="362"/>
      <c r="CM33" s="362"/>
      <c r="CN33" s="362"/>
      <c r="CO33" s="362"/>
      <c r="CP33" s="362"/>
      <c r="CQ33" s="362"/>
      <c r="CR33" s="362"/>
      <c r="CS33" s="362"/>
      <c r="CT33" s="362"/>
      <c r="CU33" s="362"/>
      <c r="CV33" s="362"/>
      <c r="CW33" s="362"/>
      <c r="CX33" s="362"/>
      <c r="CY33" s="362"/>
      <c r="CZ33" s="362"/>
      <c r="DA33" s="362"/>
      <c r="DB33" s="362"/>
      <c r="DC33" s="362"/>
      <c r="DD33" s="362"/>
      <c r="DE33" s="362"/>
      <c r="DF33" s="362"/>
      <c r="DG33" s="362"/>
      <c r="DH33" s="362"/>
      <c r="DI33" s="362"/>
      <c r="DJ33" s="362"/>
      <c r="DK33" s="362"/>
      <c r="DL33" s="362"/>
      <c r="DM33" s="362"/>
      <c r="DN33" s="362"/>
      <c r="DO33" s="362"/>
      <c r="DP33" s="362"/>
      <c r="DQ33" s="362"/>
      <c r="DR33" s="362"/>
      <c r="DS33" s="362"/>
      <c r="DT33" s="362"/>
      <c r="DU33" s="362"/>
      <c r="DV33" s="362"/>
      <c r="DW33" s="362"/>
      <c r="DX33" s="362"/>
      <c r="DY33" s="362"/>
      <c r="DZ33" s="362"/>
      <c r="EA33" s="362"/>
      <c r="EB33" s="362"/>
      <c r="EC33" s="362"/>
      <c r="ED33" s="362"/>
      <c r="EE33" s="362"/>
      <c r="EF33" s="362"/>
      <c r="EG33" s="362"/>
      <c r="EH33" s="362"/>
      <c r="EI33" s="362"/>
      <c r="EJ33" s="362"/>
      <c r="EK33" s="362"/>
      <c r="EL33" s="362"/>
      <c r="EM33" s="362"/>
      <c r="EN33" s="362"/>
      <c r="EO33" s="362"/>
      <c r="EP33" s="362"/>
      <c r="EQ33" s="362"/>
      <c r="ER33" s="362"/>
      <c r="ES33" s="362"/>
      <c r="ET33" s="362"/>
      <c r="EU33" s="362"/>
      <c r="EV33" s="362"/>
      <c r="EW33" s="362"/>
      <c r="EX33" s="362"/>
      <c r="EY33" s="362"/>
      <c r="EZ33" s="362"/>
      <c r="FA33" s="362"/>
      <c r="FB33" s="362"/>
      <c r="FC33" s="362"/>
      <c r="FD33" s="362"/>
      <c r="FE33" s="362"/>
      <c r="FF33" s="362"/>
      <c r="FG33" s="362"/>
      <c r="FH33" s="362"/>
      <c r="FI33" s="362"/>
      <c r="FJ33" s="362"/>
      <c r="FK33" s="362"/>
      <c r="FL33" s="362"/>
      <c r="FM33" s="362"/>
      <c r="FN33" s="362"/>
      <c r="FO33" s="362"/>
      <c r="FP33" s="362"/>
      <c r="FQ33" s="362"/>
      <c r="FR33" s="362"/>
      <c r="FS33" s="362"/>
      <c r="FT33" s="362"/>
      <c r="FU33" s="362"/>
      <c r="FV33" s="362"/>
      <c r="FW33" s="362"/>
      <c r="FX33" s="362"/>
      <c r="FY33" s="362"/>
      <c r="FZ33" s="362"/>
      <c r="GA33" s="362"/>
      <c r="GB33" s="362"/>
      <c r="GC33" s="362"/>
      <c r="GD33" s="362"/>
      <c r="GE33" s="362"/>
      <c r="GF33" s="362"/>
      <c r="GG33" s="362"/>
      <c r="GH33" s="362"/>
      <c r="GI33" s="362"/>
      <c r="GJ33" s="362"/>
      <c r="GK33" s="362"/>
      <c r="GL33" s="362"/>
      <c r="GM33" s="362"/>
      <c r="GN33" s="362"/>
      <c r="GO33" s="362"/>
      <c r="GP33" s="362"/>
      <c r="GQ33" s="362"/>
      <c r="GR33" s="362"/>
      <c r="GS33" s="362"/>
      <c r="GT33" s="362"/>
      <c r="GU33" s="362"/>
      <c r="GV33" s="362"/>
      <c r="GW33" s="362"/>
      <c r="GX33" s="362"/>
      <c r="GY33" s="362"/>
      <c r="GZ33" s="362"/>
      <c r="HA33" s="362"/>
      <c r="HB33" s="362"/>
      <c r="HC33" s="362"/>
      <c r="HD33" s="362"/>
      <c r="HE33" s="362"/>
      <c r="HF33" s="362"/>
      <c r="HG33" s="362"/>
      <c r="HH33" s="362"/>
      <c r="HI33" s="362"/>
      <c r="HJ33" s="362"/>
      <c r="HK33" s="362"/>
      <c r="HL33" s="362"/>
      <c r="HM33" s="362"/>
      <c r="HN33" s="362"/>
      <c r="HO33"/>
      <c r="HP33"/>
      <c r="HQ33"/>
      <c r="HR33"/>
      <c r="HS33"/>
      <c r="HT33"/>
      <c r="HU33"/>
      <c r="HV33"/>
      <c r="HW33"/>
      <c r="HX33"/>
      <c r="HY33"/>
      <c r="HZ33"/>
      <c r="IA33"/>
      <c r="IB33"/>
      <c r="IC33"/>
      <c r="ID33"/>
      <c r="IE33"/>
      <c r="IF33"/>
      <c r="IG33"/>
      <c r="IH33"/>
      <c r="II33"/>
      <c r="IJ33"/>
      <c r="IK33"/>
      <c r="IL33"/>
      <c r="IM33"/>
      <c r="IN33"/>
    </row>
    <row r="34" spans="2:248 1032:1033" ht="16.899999999999999" customHeight="1" x14ac:dyDescent="0.2">
      <c r="B34" s="465">
        <v>7</v>
      </c>
      <c r="C34" s="466" t="s">
        <v>679</v>
      </c>
      <c r="D34" s="363" t="s">
        <v>1115</v>
      </c>
      <c r="E34" s="375"/>
      <c r="F34" s="364"/>
      <c r="G34" s="364"/>
      <c r="H34" s="364"/>
      <c r="I34" s="364"/>
      <c r="J34" s="364"/>
      <c r="K34" s="364"/>
      <c r="L34" s="364"/>
      <c r="M34" s="364"/>
      <c r="N34" s="364"/>
      <c r="O34" s="364"/>
      <c r="P34" s="364"/>
      <c r="Q34" s="364"/>
      <c r="R34" s="365">
        <f>R35/$R$43</f>
        <v>2.304790289742591E-2</v>
      </c>
      <c r="S34" s="362"/>
      <c r="T34" s="370"/>
      <c r="U34" s="362"/>
      <c r="V34" s="366"/>
      <c r="W34" s="362"/>
      <c r="X34" s="373"/>
      <c r="Y34" s="362"/>
      <c r="Z34" s="362"/>
      <c r="AA34" s="362"/>
      <c r="AB34" s="362"/>
      <c r="AC34" s="362"/>
      <c r="AD34" s="362"/>
      <c r="AE34" s="362"/>
      <c r="AF34" s="362"/>
      <c r="AG34" s="362"/>
      <c r="AH34" s="362"/>
      <c r="AI34" s="362"/>
      <c r="AJ34" s="362"/>
      <c r="AK34" s="362"/>
      <c r="AL34" s="362"/>
      <c r="AM34" s="362"/>
      <c r="AN34" s="362"/>
      <c r="AO34" s="362"/>
      <c r="AP34" s="362"/>
      <c r="AQ34" s="362"/>
      <c r="AR34" s="362"/>
      <c r="AS34" s="362"/>
      <c r="AT34" s="362"/>
      <c r="AU34" s="362"/>
      <c r="AV34" s="362"/>
      <c r="AW34" s="362"/>
      <c r="AX34" s="362"/>
      <c r="AY34" s="362"/>
      <c r="AZ34" s="362"/>
      <c r="BA34" s="362"/>
      <c r="BB34" s="362"/>
      <c r="BC34" s="362"/>
      <c r="BD34" s="362"/>
      <c r="BE34" s="362"/>
      <c r="BF34" s="362"/>
      <c r="BG34" s="362"/>
      <c r="BH34" s="362"/>
      <c r="BI34" s="362"/>
      <c r="BJ34" s="362"/>
      <c r="BK34" s="362"/>
      <c r="BL34" s="362"/>
      <c r="BM34" s="362"/>
      <c r="BN34" s="362"/>
      <c r="BO34" s="362"/>
      <c r="BP34" s="362"/>
      <c r="BQ34" s="362"/>
      <c r="BR34" s="362"/>
      <c r="BS34" s="362"/>
      <c r="BT34" s="362"/>
      <c r="BU34" s="362"/>
      <c r="BV34" s="362"/>
      <c r="BW34" s="362"/>
      <c r="BX34" s="362"/>
      <c r="BY34" s="362"/>
      <c r="BZ34" s="362"/>
      <c r="CA34" s="362"/>
      <c r="CB34" s="362"/>
      <c r="CC34" s="362"/>
      <c r="CD34" s="362"/>
      <c r="CE34" s="362"/>
      <c r="CF34" s="362"/>
      <c r="CG34" s="362"/>
      <c r="CH34" s="362"/>
      <c r="CI34" s="362"/>
      <c r="CJ34" s="362"/>
      <c r="CK34" s="362"/>
      <c r="CL34" s="362"/>
      <c r="CM34" s="362"/>
      <c r="CN34" s="362"/>
      <c r="CO34" s="362"/>
      <c r="CP34" s="362"/>
      <c r="CQ34" s="362"/>
      <c r="CR34" s="362"/>
      <c r="CS34" s="362"/>
      <c r="CT34" s="362"/>
      <c r="CU34" s="362"/>
      <c r="CV34" s="362"/>
      <c r="CW34" s="362"/>
      <c r="CX34" s="362"/>
      <c r="CY34" s="362"/>
      <c r="CZ34" s="362"/>
      <c r="DA34" s="362"/>
      <c r="DB34" s="362"/>
      <c r="DC34" s="362"/>
      <c r="DD34" s="362"/>
      <c r="DE34" s="362"/>
      <c r="DF34" s="362"/>
      <c r="DG34" s="362"/>
      <c r="DH34" s="362"/>
      <c r="DI34" s="362"/>
      <c r="DJ34" s="362"/>
      <c r="DK34" s="362"/>
      <c r="DL34" s="362"/>
      <c r="DM34" s="362"/>
      <c r="DN34" s="362"/>
      <c r="DO34" s="362"/>
      <c r="DP34" s="362"/>
      <c r="DQ34" s="362"/>
      <c r="DR34" s="362"/>
      <c r="DS34" s="362"/>
      <c r="DT34" s="362"/>
      <c r="DU34" s="362"/>
      <c r="DV34" s="362"/>
      <c r="DW34" s="362"/>
      <c r="DX34" s="362"/>
      <c r="DY34" s="362"/>
      <c r="DZ34" s="362"/>
      <c r="EA34" s="362"/>
      <c r="EB34" s="362"/>
      <c r="EC34" s="362"/>
      <c r="ED34" s="362"/>
      <c r="EE34" s="362"/>
      <c r="EF34" s="362"/>
      <c r="EG34" s="362"/>
      <c r="EH34" s="362"/>
      <c r="EI34" s="362"/>
      <c r="EJ34" s="362"/>
      <c r="EK34" s="362"/>
      <c r="EL34" s="362"/>
      <c r="EM34" s="362"/>
      <c r="EN34" s="362"/>
      <c r="EO34" s="362"/>
      <c r="EP34" s="362"/>
      <c r="EQ34" s="362"/>
      <c r="ER34" s="362"/>
      <c r="ES34" s="362"/>
      <c r="ET34" s="362"/>
      <c r="EU34" s="362"/>
      <c r="EV34" s="362"/>
      <c r="EW34" s="362"/>
      <c r="EX34" s="362"/>
      <c r="EY34" s="362"/>
      <c r="EZ34" s="362"/>
      <c r="FA34" s="362"/>
      <c r="FB34" s="362"/>
      <c r="FC34" s="362"/>
      <c r="FD34" s="362"/>
      <c r="FE34" s="362"/>
      <c r="FF34" s="362"/>
      <c r="FG34" s="362"/>
      <c r="FH34" s="362"/>
      <c r="FI34" s="362"/>
      <c r="FJ34" s="362"/>
      <c r="FK34" s="362"/>
      <c r="FL34" s="362"/>
      <c r="FM34" s="362"/>
      <c r="FN34" s="362"/>
      <c r="FO34" s="362"/>
      <c r="FP34" s="362"/>
      <c r="FQ34" s="362"/>
      <c r="FR34" s="362"/>
      <c r="FS34" s="362"/>
      <c r="FT34" s="362"/>
      <c r="FU34" s="362"/>
      <c r="FV34" s="362"/>
      <c r="FW34" s="362"/>
      <c r="FX34" s="362"/>
      <c r="FY34" s="362"/>
      <c r="FZ34" s="362"/>
      <c r="GA34" s="362"/>
      <c r="GB34" s="362"/>
      <c r="GC34" s="362"/>
      <c r="GD34" s="362"/>
      <c r="GE34" s="362"/>
      <c r="GF34" s="362"/>
      <c r="GG34" s="362"/>
      <c r="GH34" s="362"/>
      <c r="GI34" s="362"/>
      <c r="GJ34" s="362"/>
      <c r="GK34" s="362"/>
      <c r="GL34" s="362"/>
      <c r="GM34" s="362"/>
      <c r="GN34" s="362"/>
      <c r="GO34" s="362"/>
      <c r="GP34" s="362"/>
      <c r="GQ34" s="362"/>
      <c r="GR34" s="362"/>
      <c r="GS34" s="362"/>
      <c r="GT34" s="362"/>
      <c r="GU34" s="362"/>
      <c r="GV34" s="362"/>
      <c r="GW34" s="362"/>
      <c r="GX34" s="362"/>
      <c r="GY34" s="362"/>
      <c r="GZ34" s="362"/>
      <c r="HA34" s="362"/>
      <c r="HB34" s="362"/>
      <c r="HC34" s="362"/>
      <c r="HD34" s="362"/>
      <c r="HE34" s="362"/>
      <c r="HF34" s="362"/>
      <c r="HG34" s="362"/>
      <c r="HH34" s="362"/>
      <c r="HI34" s="362"/>
      <c r="HJ34" s="362"/>
      <c r="HK34" s="362"/>
      <c r="HL34" s="362"/>
      <c r="HM34" s="362"/>
      <c r="HN34" s="362"/>
      <c r="HO34"/>
      <c r="HP34"/>
      <c r="HQ34"/>
      <c r="HR34"/>
      <c r="HS34"/>
      <c r="HT34"/>
      <c r="HU34"/>
      <c r="HV34"/>
      <c r="HW34"/>
      <c r="HX34"/>
      <c r="HY34"/>
      <c r="HZ34"/>
      <c r="IA34"/>
      <c r="IB34"/>
      <c r="IC34"/>
      <c r="ID34"/>
      <c r="IE34"/>
      <c r="IF34"/>
      <c r="IG34"/>
      <c r="IH34"/>
      <c r="II34"/>
      <c r="IJ34"/>
      <c r="IK34"/>
      <c r="IL34"/>
      <c r="IM34"/>
      <c r="IN34"/>
    </row>
    <row r="35" spans="2:248 1032:1033" ht="16.899999999999999" customHeight="1" x14ac:dyDescent="0.2">
      <c r="B35" s="465"/>
      <c r="C35" s="466"/>
      <c r="D35" s="368" t="s">
        <v>1116</v>
      </c>
      <c r="E35" s="369"/>
      <c r="F35" s="369">
        <v>3899.26</v>
      </c>
      <c r="G35" s="369">
        <v>3899.26</v>
      </c>
      <c r="H35" s="369">
        <v>3899.26</v>
      </c>
      <c r="I35" s="369">
        <v>3899.26</v>
      </c>
      <c r="J35" s="369">
        <v>3899.26</v>
      </c>
      <c r="K35" s="369">
        <v>3899.26</v>
      </c>
      <c r="L35" s="369">
        <v>3899.26</v>
      </c>
      <c r="M35" s="369">
        <v>3899.26</v>
      </c>
      <c r="N35" s="369">
        <v>3899.26</v>
      </c>
      <c r="O35" s="369">
        <v>3899.26</v>
      </c>
      <c r="P35" s="369">
        <v>3899.26</v>
      </c>
      <c r="Q35" s="369">
        <v>3899.26</v>
      </c>
      <c r="R35" s="374">
        <v>46791.12</v>
      </c>
      <c r="S35" s="362"/>
      <c r="T35" s="370">
        <f>SUM('PLANILHA RESUMO'!H50)</f>
        <v>46791.12</v>
      </c>
      <c r="U35" s="362"/>
      <c r="V35" s="371">
        <f>SUM(E35:Q35)</f>
        <v>46791.120000000017</v>
      </c>
      <c r="W35" s="362"/>
      <c r="X35" s="370"/>
      <c r="Y35" s="362"/>
      <c r="Z35" s="362"/>
      <c r="AA35" s="362"/>
      <c r="AB35" s="362"/>
      <c r="AC35" s="362"/>
      <c r="AD35" s="362"/>
      <c r="AE35" s="362"/>
      <c r="AF35" s="362"/>
      <c r="AG35" s="362"/>
      <c r="AH35" s="362"/>
      <c r="AI35" s="362"/>
      <c r="AJ35" s="362"/>
      <c r="AK35" s="362"/>
      <c r="AL35" s="362"/>
      <c r="AM35" s="362"/>
      <c r="AN35" s="362"/>
      <c r="AO35" s="362"/>
      <c r="AP35" s="362"/>
      <c r="AQ35" s="362"/>
      <c r="AR35" s="362"/>
      <c r="AS35" s="362"/>
      <c r="AT35" s="362"/>
      <c r="AU35" s="362"/>
      <c r="AV35" s="362"/>
      <c r="AW35" s="362"/>
      <c r="AX35" s="362"/>
      <c r="AY35" s="362"/>
      <c r="AZ35" s="362"/>
      <c r="BA35" s="362"/>
      <c r="BB35" s="362"/>
      <c r="BC35" s="362"/>
      <c r="BD35" s="362"/>
      <c r="BE35" s="362"/>
      <c r="BF35" s="362"/>
      <c r="BG35" s="362"/>
      <c r="BH35" s="362"/>
      <c r="BI35" s="362"/>
      <c r="BJ35" s="362"/>
      <c r="BK35" s="362"/>
      <c r="BL35" s="362"/>
      <c r="BM35" s="362"/>
      <c r="BN35" s="362"/>
      <c r="BO35" s="362"/>
      <c r="BP35" s="362"/>
      <c r="BQ35" s="362"/>
      <c r="BR35" s="362"/>
      <c r="BS35" s="362"/>
      <c r="BT35" s="362"/>
      <c r="BU35" s="362"/>
      <c r="BV35" s="362"/>
      <c r="BW35" s="362"/>
      <c r="BX35" s="362"/>
      <c r="BY35" s="362"/>
      <c r="BZ35" s="362"/>
      <c r="CA35" s="362"/>
      <c r="CB35" s="362"/>
      <c r="CC35" s="362"/>
      <c r="CD35" s="362"/>
      <c r="CE35" s="362"/>
      <c r="CF35" s="362"/>
      <c r="CG35" s="362"/>
      <c r="CH35" s="362"/>
      <c r="CI35" s="362"/>
      <c r="CJ35" s="362"/>
      <c r="CK35" s="362"/>
      <c r="CL35" s="362"/>
      <c r="CM35" s="362"/>
      <c r="CN35" s="362"/>
      <c r="CO35" s="362"/>
      <c r="CP35" s="362"/>
      <c r="CQ35" s="362"/>
      <c r="CR35" s="362"/>
      <c r="CS35" s="362"/>
      <c r="CT35" s="362"/>
      <c r="CU35" s="362"/>
      <c r="CV35" s="362"/>
      <c r="CW35" s="362"/>
      <c r="CX35" s="362"/>
      <c r="CY35" s="362"/>
      <c r="CZ35" s="362"/>
      <c r="DA35" s="362"/>
      <c r="DB35" s="362"/>
      <c r="DC35" s="362"/>
      <c r="DD35" s="362"/>
      <c r="DE35" s="362"/>
      <c r="DF35" s="362"/>
      <c r="DG35" s="362"/>
      <c r="DH35" s="362"/>
      <c r="DI35" s="362"/>
      <c r="DJ35" s="362"/>
      <c r="DK35" s="362"/>
      <c r="DL35" s="362"/>
      <c r="DM35" s="362"/>
      <c r="DN35" s="362"/>
      <c r="DO35" s="362"/>
      <c r="DP35" s="362"/>
      <c r="DQ35" s="362"/>
      <c r="DR35" s="362"/>
      <c r="DS35" s="362"/>
      <c r="DT35" s="362"/>
      <c r="DU35" s="362"/>
      <c r="DV35" s="362"/>
      <c r="DW35" s="362"/>
      <c r="DX35" s="362"/>
      <c r="DY35" s="362"/>
      <c r="DZ35" s="362"/>
      <c r="EA35" s="362"/>
      <c r="EB35" s="362"/>
      <c r="EC35" s="362"/>
      <c r="ED35" s="362"/>
      <c r="EE35" s="362"/>
      <c r="EF35" s="362"/>
      <c r="EG35" s="362"/>
      <c r="EH35" s="362"/>
      <c r="EI35" s="362"/>
      <c r="EJ35" s="362"/>
      <c r="EK35" s="362"/>
      <c r="EL35" s="362"/>
      <c r="EM35" s="362"/>
      <c r="EN35" s="362"/>
      <c r="EO35" s="362"/>
      <c r="EP35" s="362"/>
      <c r="EQ35" s="362"/>
      <c r="ER35" s="362"/>
      <c r="ES35" s="362"/>
      <c r="ET35" s="362"/>
      <c r="EU35" s="362"/>
      <c r="EV35" s="362"/>
      <c r="EW35" s="362"/>
      <c r="EX35" s="362"/>
      <c r="EY35" s="362"/>
      <c r="EZ35" s="362"/>
      <c r="FA35" s="362"/>
      <c r="FB35" s="362"/>
      <c r="FC35" s="362"/>
      <c r="FD35" s="362"/>
      <c r="FE35" s="362"/>
      <c r="FF35" s="362"/>
      <c r="FG35" s="362"/>
      <c r="FH35" s="362"/>
      <c r="FI35" s="362"/>
      <c r="FJ35" s="362"/>
      <c r="FK35" s="362"/>
      <c r="FL35" s="362"/>
      <c r="FM35" s="362"/>
      <c r="FN35" s="362"/>
      <c r="FO35" s="362"/>
      <c r="FP35" s="362"/>
      <c r="FQ35" s="362"/>
      <c r="FR35" s="362"/>
      <c r="FS35" s="362"/>
      <c r="FT35" s="362"/>
      <c r="FU35" s="362"/>
      <c r="FV35" s="362"/>
      <c r="FW35" s="362"/>
      <c r="FX35" s="362"/>
      <c r="FY35" s="362"/>
      <c r="FZ35" s="362"/>
      <c r="GA35" s="362"/>
      <c r="GB35" s="362"/>
      <c r="GC35" s="362"/>
      <c r="GD35" s="362"/>
      <c r="GE35" s="362"/>
      <c r="GF35" s="362"/>
      <c r="GG35" s="362"/>
      <c r="GH35" s="362"/>
      <c r="GI35" s="362"/>
      <c r="GJ35" s="362"/>
      <c r="GK35" s="362"/>
      <c r="GL35" s="362"/>
      <c r="GM35" s="362"/>
      <c r="GN35" s="362"/>
      <c r="GO35" s="362"/>
      <c r="GP35" s="362"/>
      <c r="GQ35" s="362"/>
      <c r="GR35" s="362"/>
      <c r="GS35" s="362"/>
      <c r="GT35" s="362"/>
      <c r="GU35" s="362"/>
      <c r="GV35" s="362"/>
      <c r="GW35" s="362"/>
      <c r="GX35" s="362"/>
      <c r="GY35" s="362"/>
      <c r="GZ35" s="362"/>
      <c r="HA35" s="362"/>
      <c r="HB35" s="362"/>
      <c r="HC35" s="362"/>
      <c r="HD35" s="362"/>
      <c r="HE35" s="362"/>
      <c r="HF35" s="362"/>
      <c r="HG35" s="362"/>
      <c r="HH35" s="362"/>
      <c r="HI35" s="362"/>
      <c r="HJ35" s="362"/>
      <c r="HK35" s="362"/>
      <c r="HL35" s="362"/>
      <c r="HM35" s="362"/>
      <c r="HN35" s="362"/>
      <c r="HO35"/>
      <c r="HP35"/>
      <c r="HQ35"/>
      <c r="HR35"/>
      <c r="HS35"/>
      <c r="HT35"/>
      <c r="HU35"/>
      <c r="HV35"/>
      <c r="HW35"/>
      <c r="HX35"/>
      <c r="HY35"/>
      <c r="HZ35"/>
      <c r="IA35"/>
      <c r="IB35"/>
      <c r="IC35"/>
      <c r="ID35"/>
      <c r="IE35"/>
      <c r="IF35"/>
      <c r="IG35"/>
      <c r="IH35"/>
      <c r="II35"/>
      <c r="IJ35"/>
      <c r="IK35"/>
      <c r="IL35"/>
      <c r="IM35"/>
      <c r="IN35"/>
    </row>
    <row r="36" spans="2:248 1032:1033" ht="16.899999999999999" customHeight="1" x14ac:dyDescent="0.2">
      <c r="B36" s="465">
        <v>8</v>
      </c>
      <c r="C36" s="466" t="s">
        <v>745</v>
      </c>
      <c r="D36" s="363" t="s">
        <v>1115</v>
      </c>
      <c r="E36" s="375"/>
      <c r="F36" s="375"/>
      <c r="G36" s="375"/>
      <c r="H36" s="375"/>
      <c r="I36" s="375"/>
      <c r="J36" s="375"/>
      <c r="K36" s="375"/>
      <c r="L36" s="375"/>
      <c r="M36" s="364"/>
      <c r="N36" s="364"/>
      <c r="O36" s="364"/>
      <c r="P36" s="364"/>
      <c r="Q36" s="364"/>
      <c r="R36" s="365">
        <f>R37/$R$43</f>
        <v>8.8361332934272799E-2</v>
      </c>
      <c r="S36" s="362"/>
      <c r="T36" s="370"/>
      <c r="U36" s="362"/>
      <c r="V36" s="366"/>
      <c r="W36" s="362"/>
      <c r="X36" s="373"/>
      <c r="Y36" s="362"/>
      <c r="Z36" s="362"/>
      <c r="AA36" s="362"/>
      <c r="AB36" s="362"/>
      <c r="AC36" s="362"/>
      <c r="AD36" s="362"/>
      <c r="AE36" s="362"/>
      <c r="AF36" s="362"/>
      <c r="AG36" s="362"/>
      <c r="AH36" s="362"/>
      <c r="AI36" s="362"/>
      <c r="AJ36" s="362"/>
      <c r="AK36" s="362"/>
      <c r="AL36" s="362"/>
      <c r="AM36" s="362"/>
      <c r="AN36" s="362"/>
      <c r="AO36" s="362"/>
      <c r="AP36" s="362"/>
      <c r="AQ36" s="362"/>
      <c r="AR36" s="362"/>
      <c r="AS36" s="362"/>
      <c r="AT36" s="362"/>
      <c r="AU36" s="362"/>
      <c r="AV36" s="362"/>
      <c r="AW36" s="362"/>
      <c r="AX36" s="362"/>
      <c r="AY36" s="362"/>
      <c r="AZ36" s="362"/>
      <c r="BA36" s="362"/>
      <c r="BB36" s="362"/>
      <c r="BC36" s="362"/>
      <c r="BD36" s="362"/>
      <c r="BE36" s="362"/>
      <c r="BF36" s="362"/>
      <c r="BG36" s="362"/>
      <c r="BH36" s="362"/>
      <c r="BI36" s="362"/>
      <c r="BJ36" s="362"/>
      <c r="BK36" s="362"/>
      <c r="BL36" s="362"/>
      <c r="BM36" s="362"/>
      <c r="BN36" s="362"/>
      <c r="BO36" s="362"/>
      <c r="BP36" s="362"/>
      <c r="BQ36" s="362"/>
      <c r="BR36" s="362"/>
      <c r="BS36" s="362"/>
      <c r="BT36" s="362"/>
      <c r="BU36" s="362"/>
      <c r="BV36" s="362"/>
      <c r="BW36" s="362"/>
      <c r="BX36" s="362"/>
      <c r="BY36" s="362"/>
      <c r="BZ36" s="362"/>
      <c r="CA36" s="362"/>
      <c r="CB36" s="362"/>
      <c r="CC36" s="362"/>
      <c r="CD36" s="362"/>
      <c r="CE36" s="362"/>
      <c r="CF36" s="362"/>
      <c r="CG36" s="362"/>
      <c r="CH36" s="362"/>
      <c r="CI36" s="362"/>
      <c r="CJ36" s="362"/>
      <c r="CK36" s="362"/>
      <c r="CL36" s="362"/>
      <c r="CM36" s="362"/>
      <c r="CN36" s="362"/>
      <c r="CO36" s="362"/>
      <c r="CP36" s="362"/>
      <c r="CQ36" s="362"/>
      <c r="CR36" s="362"/>
      <c r="CS36" s="362"/>
      <c r="CT36" s="362"/>
      <c r="CU36" s="362"/>
      <c r="CV36" s="362"/>
      <c r="CW36" s="362"/>
      <c r="CX36" s="362"/>
      <c r="CY36" s="362"/>
      <c r="CZ36" s="362"/>
      <c r="DA36" s="362"/>
      <c r="DB36" s="362"/>
      <c r="DC36" s="362"/>
      <c r="DD36" s="362"/>
      <c r="DE36" s="362"/>
      <c r="DF36" s="362"/>
      <c r="DG36" s="362"/>
      <c r="DH36" s="362"/>
      <c r="DI36" s="362"/>
      <c r="DJ36" s="362"/>
      <c r="DK36" s="362"/>
      <c r="DL36" s="362"/>
      <c r="DM36" s="362"/>
      <c r="DN36" s="362"/>
      <c r="DO36" s="362"/>
      <c r="DP36" s="362"/>
      <c r="DQ36" s="362"/>
      <c r="DR36" s="362"/>
      <c r="DS36" s="362"/>
      <c r="DT36" s="362"/>
      <c r="DU36" s="362"/>
      <c r="DV36" s="362"/>
      <c r="DW36" s="362"/>
      <c r="DX36" s="362"/>
      <c r="DY36" s="362"/>
      <c r="DZ36" s="362"/>
      <c r="EA36" s="362"/>
      <c r="EB36" s="362"/>
      <c r="EC36" s="362"/>
      <c r="ED36" s="362"/>
      <c r="EE36" s="362"/>
      <c r="EF36" s="362"/>
      <c r="EG36" s="362"/>
      <c r="EH36" s="362"/>
      <c r="EI36" s="362"/>
      <c r="EJ36" s="362"/>
      <c r="EK36" s="362"/>
      <c r="EL36" s="362"/>
      <c r="EM36" s="362"/>
      <c r="EN36" s="362"/>
      <c r="EO36" s="362"/>
      <c r="EP36" s="362"/>
      <c r="EQ36" s="362"/>
      <c r="ER36" s="362"/>
      <c r="ES36" s="362"/>
      <c r="ET36" s="362"/>
      <c r="EU36" s="362"/>
      <c r="EV36" s="362"/>
      <c r="EW36" s="362"/>
      <c r="EX36" s="362"/>
      <c r="EY36" s="362"/>
      <c r="EZ36" s="362"/>
      <c r="FA36" s="362"/>
      <c r="FB36" s="362"/>
      <c r="FC36" s="362"/>
      <c r="FD36" s="362"/>
      <c r="FE36" s="362"/>
      <c r="FF36" s="362"/>
      <c r="FG36" s="362"/>
      <c r="FH36" s="362"/>
      <c r="FI36" s="362"/>
      <c r="FJ36" s="362"/>
      <c r="FK36" s="362"/>
      <c r="FL36" s="362"/>
      <c r="FM36" s="362"/>
      <c r="FN36" s="362"/>
      <c r="FO36" s="362"/>
      <c r="FP36" s="362"/>
      <c r="FQ36" s="362"/>
      <c r="FR36" s="362"/>
      <c r="FS36" s="362"/>
      <c r="FT36" s="362"/>
      <c r="FU36" s="362"/>
      <c r="FV36" s="362"/>
      <c r="FW36" s="362"/>
      <c r="FX36" s="362"/>
      <c r="FY36" s="362"/>
      <c r="FZ36" s="362"/>
      <c r="GA36" s="362"/>
      <c r="GB36" s="362"/>
      <c r="GC36" s="362"/>
      <c r="GD36" s="362"/>
      <c r="GE36" s="362"/>
      <c r="GF36" s="362"/>
      <c r="GG36" s="362"/>
      <c r="GH36" s="362"/>
      <c r="GI36" s="362"/>
      <c r="GJ36" s="362"/>
      <c r="GK36" s="362"/>
      <c r="GL36" s="362"/>
      <c r="GM36" s="362"/>
      <c r="GN36" s="362"/>
      <c r="GO36" s="362"/>
      <c r="GP36" s="362"/>
      <c r="GQ36" s="362"/>
      <c r="GR36" s="362"/>
      <c r="GS36" s="362"/>
      <c r="GT36" s="362"/>
      <c r="GU36" s="362"/>
      <c r="GV36" s="362"/>
      <c r="GW36" s="362"/>
      <c r="GX36" s="362"/>
      <c r="GY36" s="362"/>
      <c r="GZ36" s="362"/>
      <c r="HA36" s="362"/>
      <c r="HB36" s="362"/>
      <c r="HC36" s="362"/>
      <c r="HD36" s="362"/>
      <c r="HE36" s="362"/>
      <c r="HF36" s="362"/>
      <c r="HG36" s="362"/>
      <c r="HH36" s="362"/>
      <c r="HI36" s="362"/>
      <c r="HJ36" s="362"/>
      <c r="HK36" s="362"/>
      <c r="HL36" s="362"/>
      <c r="HM36" s="362"/>
      <c r="HN36" s="362"/>
      <c r="HO36"/>
      <c r="HP36"/>
      <c r="HQ36"/>
      <c r="HR36"/>
      <c r="HS36"/>
      <c r="HT36"/>
      <c r="HU36"/>
      <c r="HV36"/>
      <c r="HW36"/>
      <c r="HX36"/>
      <c r="HY36"/>
      <c r="HZ36"/>
      <c r="IA36"/>
      <c r="IB36"/>
      <c r="IC36"/>
      <c r="ID36"/>
      <c r="IE36"/>
      <c r="IF36"/>
      <c r="IG36"/>
      <c r="IH36"/>
      <c r="II36"/>
      <c r="IJ36"/>
      <c r="IK36"/>
      <c r="IL36"/>
      <c r="IM36"/>
      <c r="IN36"/>
    </row>
    <row r="37" spans="2:248 1032:1033" ht="16.899999999999999" customHeight="1" x14ac:dyDescent="0.2">
      <c r="B37" s="465"/>
      <c r="C37" s="466"/>
      <c r="D37" s="368" t="s">
        <v>1116</v>
      </c>
      <c r="E37" s="369"/>
      <c r="F37" s="369"/>
      <c r="G37" s="369">
        <v>8298.8799999999992</v>
      </c>
      <c r="H37" s="369">
        <v>8298.8799999999992</v>
      </c>
      <c r="I37" s="369">
        <v>10298.879999999999</v>
      </c>
      <c r="J37" s="369">
        <v>10298.879999999999</v>
      </c>
      <c r="K37" s="369">
        <v>19300.86</v>
      </c>
      <c r="L37" s="369">
        <v>19300.86</v>
      </c>
      <c r="M37" s="369">
        <v>16937.91</v>
      </c>
      <c r="N37" s="369">
        <v>22113.09</v>
      </c>
      <c r="O37" s="369">
        <v>21613.09</v>
      </c>
      <c r="P37" s="369">
        <v>21512.6</v>
      </c>
      <c r="Q37" s="369">
        <v>21414.44</v>
      </c>
      <c r="R37" s="374">
        <v>179388.37</v>
      </c>
      <c r="S37" s="362"/>
      <c r="T37" s="370">
        <f>SUM('PLANILHA RESUMO'!H53)</f>
        <v>179388.37</v>
      </c>
      <c r="U37" s="362"/>
      <c r="V37" s="371">
        <f>SUM(E37:Q37)</f>
        <v>179388.37</v>
      </c>
      <c r="W37" s="362"/>
      <c r="X37" s="370"/>
      <c r="Y37" s="362"/>
      <c r="Z37" s="362"/>
      <c r="AA37" s="362"/>
      <c r="AB37" s="362"/>
      <c r="AC37" s="362"/>
      <c r="AD37" s="362"/>
      <c r="AE37" s="362"/>
      <c r="AF37" s="362"/>
      <c r="AG37" s="362"/>
      <c r="AH37" s="362"/>
      <c r="AI37" s="362"/>
      <c r="AJ37" s="362"/>
      <c r="AK37" s="362"/>
      <c r="AL37" s="362"/>
      <c r="AM37" s="362"/>
      <c r="AN37" s="362"/>
      <c r="AO37" s="362"/>
      <c r="AP37" s="362"/>
      <c r="AQ37" s="362"/>
      <c r="AR37" s="362"/>
      <c r="AS37" s="362"/>
      <c r="AT37" s="362"/>
      <c r="AU37" s="362"/>
      <c r="AV37" s="362"/>
      <c r="AW37" s="362"/>
      <c r="AX37" s="362"/>
      <c r="AY37" s="362"/>
      <c r="AZ37" s="362"/>
      <c r="BA37" s="362"/>
      <c r="BB37" s="362"/>
      <c r="BC37" s="362"/>
      <c r="BD37" s="362"/>
      <c r="BE37" s="362"/>
      <c r="BF37" s="362"/>
      <c r="BG37" s="362"/>
      <c r="BH37" s="362"/>
      <c r="BI37" s="362"/>
      <c r="BJ37" s="362"/>
      <c r="BK37" s="362"/>
      <c r="BL37" s="362"/>
      <c r="BM37" s="362"/>
      <c r="BN37" s="362"/>
      <c r="BO37" s="362"/>
      <c r="BP37" s="362"/>
      <c r="BQ37" s="362"/>
      <c r="BR37" s="362"/>
      <c r="BS37" s="362"/>
      <c r="BT37" s="362"/>
      <c r="BU37" s="362"/>
      <c r="BV37" s="362"/>
      <c r="BW37" s="362"/>
      <c r="BX37" s="362"/>
      <c r="BY37" s="362"/>
      <c r="BZ37" s="362"/>
      <c r="CA37" s="362"/>
      <c r="CB37" s="362"/>
      <c r="CC37" s="362"/>
      <c r="CD37" s="362"/>
      <c r="CE37" s="362"/>
      <c r="CF37" s="362"/>
      <c r="CG37" s="362"/>
      <c r="CH37" s="362"/>
      <c r="CI37" s="362"/>
      <c r="CJ37" s="362"/>
      <c r="CK37" s="362"/>
      <c r="CL37" s="362"/>
      <c r="CM37" s="362"/>
      <c r="CN37" s="362"/>
      <c r="CO37" s="362"/>
      <c r="CP37" s="362"/>
      <c r="CQ37" s="362"/>
      <c r="CR37" s="362"/>
      <c r="CS37" s="362"/>
      <c r="CT37" s="362"/>
      <c r="CU37" s="362"/>
      <c r="CV37" s="362"/>
      <c r="CW37" s="362"/>
      <c r="CX37" s="362"/>
      <c r="CY37" s="362"/>
      <c r="CZ37" s="362"/>
      <c r="DA37" s="362"/>
      <c r="DB37" s="362"/>
      <c r="DC37" s="362"/>
      <c r="DD37" s="362"/>
      <c r="DE37" s="362"/>
      <c r="DF37" s="362"/>
      <c r="DG37" s="362"/>
      <c r="DH37" s="362"/>
      <c r="DI37" s="362"/>
      <c r="DJ37" s="362"/>
      <c r="DK37" s="362"/>
      <c r="DL37" s="362"/>
      <c r="DM37" s="362"/>
      <c r="DN37" s="362"/>
      <c r="DO37" s="362"/>
      <c r="DP37" s="362"/>
      <c r="DQ37" s="362"/>
      <c r="DR37" s="362"/>
      <c r="DS37" s="362"/>
      <c r="DT37" s="362"/>
      <c r="DU37" s="362"/>
      <c r="DV37" s="362"/>
      <c r="DW37" s="362"/>
      <c r="DX37" s="362"/>
      <c r="DY37" s="362"/>
      <c r="DZ37" s="362"/>
      <c r="EA37" s="362"/>
      <c r="EB37" s="362"/>
      <c r="EC37" s="362"/>
      <c r="ED37" s="362"/>
      <c r="EE37" s="362"/>
      <c r="EF37" s="362"/>
      <c r="EG37" s="362"/>
      <c r="EH37" s="362"/>
      <c r="EI37" s="362"/>
      <c r="EJ37" s="362"/>
      <c r="EK37" s="362"/>
      <c r="EL37" s="362"/>
      <c r="EM37" s="362"/>
      <c r="EN37" s="362"/>
      <c r="EO37" s="362"/>
      <c r="EP37" s="362"/>
      <c r="EQ37" s="362"/>
      <c r="ER37" s="362"/>
      <c r="ES37" s="362"/>
      <c r="ET37" s="362"/>
      <c r="EU37" s="362"/>
      <c r="EV37" s="362"/>
      <c r="EW37" s="362"/>
      <c r="EX37" s="362"/>
      <c r="EY37" s="362"/>
      <c r="EZ37" s="362"/>
      <c r="FA37" s="362"/>
      <c r="FB37" s="362"/>
      <c r="FC37" s="362"/>
      <c r="FD37" s="362"/>
      <c r="FE37" s="362"/>
      <c r="FF37" s="362"/>
      <c r="FG37" s="362"/>
      <c r="FH37" s="362"/>
      <c r="FI37" s="362"/>
      <c r="FJ37" s="362"/>
      <c r="FK37" s="362"/>
      <c r="FL37" s="362"/>
      <c r="FM37" s="362"/>
      <c r="FN37" s="362"/>
      <c r="FO37" s="362"/>
      <c r="FP37" s="362"/>
      <c r="FQ37" s="362"/>
      <c r="FR37" s="362"/>
      <c r="FS37" s="362"/>
      <c r="FT37" s="362"/>
      <c r="FU37" s="362"/>
      <c r="FV37" s="362"/>
      <c r="FW37" s="362"/>
      <c r="FX37" s="362"/>
      <c r="FY37" s="362"/>
      <c r="FZ37" s="362"/>
      <c r="GA37" s="362"/>
      <c r="GB37" s="362"/>
      <c r="GC37" s="362"/>
      <c r="GD37" s="362"/>
      <c r="GE37" s="362"/>
      <c r="GF37" s="362"/>
      <c r="GG37" s="362"/>
      <c r="GH37" s="362"/>
      <c r="GI37" s="362"/>
      <c r="GJ37" s="362"/>
      <c r="GK37" s="362"/>
      <c r="GL37" s="362"/>
      <c r="GM37" s="362"/>
      <c r="GN37" s="362"/>
      <c r="GO37" s="362"/>
      <c r="GP37" s="362"/>
      <c r="GQ37" s="362"/>
      <c r="GR37" s="362"/>
      <c r="GS37" s="362"/>
      <c r="GT37" s="362"/>
      <c r="GU37" s="362"/>
      <c r="GV37" s="362"/>
      <c r="GW37" s="362"/>
      <c r="GX37" s="362"/>
      <c r="GY37" s="362"/>
      <c r="GZ37" s="362"/>
      <c r="HA37" s="362"/>
      <c r="HB37" s="362"/>
      <c r="HC37" s="362"/>
      <c r="HD37" s="362"/>
      <c r="HE37" s="362"/>
      <c r="HF37" s="362"/>
      <c r="HG37" s="362"/>
      <c r="HH37" s="362"/>
      <c r="HI37" s="362"/>
      <c r="HJ37" s="362"/>
      <c r="HK37" s="362"/>
      <c r="HL37" s="362"/>
      <c r="HM37" s="362"/>
      <c r="HN37" s="362"/>
      <c r="HO37"/>
      <c r="HP37"/>
      <c r="HQ37"/>
      <c r="HR37"/>
      <c r="HS37"/>
      <c r="HT37"/>
      <c r="HU37"/>
      <c r="HV37"/>
      <c r="HW37"/>
      <c r="HX37"/>
      <c r="HY37"/>
      <c r="HZ37"/>
      <c r="IA37"/>
      <c r="IB37"/>
      <c r="IC37"/>
      <c r="ID37"/>
      <c r="IE37"/>
      <c r="IF37"/>
      <c r="IG37"/>
      <c r="IH37"/>
      <c r="II37"/>
      <c r="IJ37"/>
      <c r="IK37"/>
      <c r="IL37"/>
      <c r="IM37"/>
      <c r="IN37"/>
    </row>
    <row r="38" spans="2:248 1032:1033" ht="16.899999999999999" customHeight="1" x14ac:dyDescent="0.2">
      <c r="B38" s="465">
        <v>9</v>
      </c>
      <c r="C38" s="466" t="s">
        <v>747</v>
      </c>
      <c r="D38" s="363" t="s">
        <v>1115</v>
      </c>
      <c r="E38" s="364"/>
      <c r="F38" s="364"/>
      <c r="G38" s="364"/>
      <c r="H38" s="364"/>
      <c r="I38" s="364"/>
      <c r="J38" s="364"/>
      <c r="K38" s="364"/>
      <c r="L38" s="364"/>
      <c r="M38" s="364"/>
      <c r="N38" s="364"/>
      <c r="O38" s="364"/>
      <c r="P38" s="364"/>
      <c r="Q38" s="364"/>
      <c r="R38" s="365">
        <f>R39/$R$43</f>
        <v>3.5746289043968975E-2</v>
      </c>
      <c r="S38" s="362"/>
      <c r="T38" s="370"/>
      <c r="U38" s="362"/>
      <c r="V38" s="366"/>
      <c r="W38" s="362"/>
      <c r="X38" s="373"/>
      <c r="Y38" s="362"/>
      <c r="Z38" s="362"/>
      <c r="AA38" s="362"/>
      <c r="AB38" s="362"/>
      <c r="AC38" s="362"/>
      <c r="AD38" s="362"/>
      <c r="AE38" s="362"/>
      <c r="AF38" s="362"/>
      <c r="AG38" s="362"/>
      <c r="AH38" s="362"/>
      <c r="AI38" s="362"/>
      <c r="AJ38" s="362"/>
      <c r="AK38" s="362"/>
      <c r="AL38" s="362"/>
      <c r="AM38" s="362"/>
      <c r="AN38" s="362"/>
      <c r="AO38" s="362"/>
      <c r="AP38" s="362"/>
      <c r="AQ38" s="362"/>
      <c r="AR38" s="362"/>
      <c r="AS38" s="362"/>
      <c r="AT38" s="362"/>
      <c r="AU38" s="362"/>
      <c r="AV38" s="362"/>
      <c r="AW38" s="362"/>
      <c r="AX38" s="362"/>
      <c r="AY38" s="362"/>
      <c r="AZ38" s="362"/>
      <c r="BA38" s="362"/>
      <c r="BB38" s="362"/>
      <c r="BC38" s="362"/>
      <c r="BD38" s="362"/>
      <c r="BE38" s="362"/>
      <c r="BF38" s="362"/>
      <c r="BG38" s="362"/>
      <c r="BH38" s="362"/>
      <c r="BI38" s="362"/>
      <c r="BJ38" s="362"/>
      <c r="BK38" s="362"/>
      <c r="BL38" s="362"/>
      <c r="BM38" s="362"/>
      <c r="BN38" s="362"/>
      <c r="BO38" s="362"/>
      <c r="BP38" s="362"/>
      <c r="BQ38" s="362"/>
      <c r="BR38" s="362"/>
      <c r="BS38" s="362"/>
      <c r="BT38" s="362"/>
      <c r="BU38" s="362"/>
      <c r="BV38" s="362"/>
      <c r="BW38" s="362"/>
      <c r="BX38" s="362"/>
      <c r="BY38" s="362"/>
      <c r="BZ38" s="362"/>
      <c r="CA38" s="362"/>
      <c r="CB38" s="362"/>
      <c r="CC38" s="362"/>
      <c r="CD38" s="362"/>
      <c r="CE38" s="362"/>
      <c r="CF38" s="362"/>
      <c r="CG38" s="362"/>
      <c r="CH38" s="362"/>
      <c r="CI38" s="362"/>
      <c r="CJ38" s="362"/>
      <c r="CK38" s="362"/>
      <c r="CL38" s="362"/>
      <c r="CM38" s="362"/>
      <c r="CN38" s="362"/>
      <c r="CO38" s="362"/>
      <c r="CP38" s="362"/>
      <c r="CQ38" s="362"/>
      <c r="CR38" s="362"/>
      <c r="CS38" s="362"/>
      <c r="CT38" s="362"/>
      <c r="CU38" s="362"/>
      <c r="CV38" s="362"/>
      <c r="CW38" s="362"/>
      <c r="CX38" s="362"/>
      <c r="CY38" s="362"/>
      <c r="CZ38" s="362"/>
      <c r="DA38" s="362"/>
      <c r="DB38" s="362"/>
      <c r="DC38" s="362"/>
      <c r="DD38" s="362"/>
      <c r="DE38" s="362"/>
      <c r="DF38" s="362"/>
      <c r="DG38" s="362"/>
      <c r="DH38" s="362"/>
      <c r="DI38" s="362"/>
      <c r="DJ38" s="362"/>
      <c r="DK38" s="362"/>
      <c r="DL38" s="362"/>
      <c r="DM38" s="362"/>
      <c r="DN38" s="362"/>
      <c r="DO38" s="362"/>
      <c r="DP38" s="362"/>
      <c r="DQ38" s="362"/>
      <c r="DR38" s="362"/>
      <c r="DS38" s="362"/>
      <c r="DT38" s="362"/>
      <c r="DU38" s="362"/>
      <c r="DV38" s="362"/>
      <c r="DW38" s="362"/>
      <c r="DX38" s="362"/>
      <c r="DY38" s="362"/>
      <c r="DZ38" s="362"/>
      <c r="EA38" s="362"/>
      <c r="EB38" s="362"/>
      <c r="EC38" s="362"/>
      <c r="ED38" s="362"/>
      <c r="EE38" s="362"/>
      <c r="EF38" s="362"/>
      <c r="EG38" s="362"/>
      <c r="EH38" s="362"/>
      <c r="EI38" s="362"/>
      <c r="EJ38" s="362"/>
      <c r="EK38" s="362"/>
      <c r="EL38" s="362"/>
      <c r="EM38" s="362"/>
      <c r="EN38" s="362"/>
      <c r="EO38" s="362"/>
      <c r="EP38" s="362"/>
      <c r="EQ38" s="362"/>
      <c r="ER38" s="362"/>
      <c r="ES38" s="362"/>
      <c r="ET38" s="362"/>
      <c r="EU38" s="362"/>
      <c r="EV38" s="362"/>
      <c r="EW38" s="362"/>
      <c r="EX38" s="362"/>
      <c r="EY38" s="362"/>
      <c r="EZ38" s="362"/>
      <c r="FA38" s="362"/>
      <c r="FB38" s="362"/>
      <c r="FC38" s="362"/>
      <c r="FD38" s="362"/>
      <c r="FE38" s="362"/>
      <c r="FF38" s="362"/>
      <c r="FG38" s="362"/>
      <c r="FH38" s="362"/>
      <c r="FI38" s="362"/>
      <c r="FJ38" s="362"/>
      <c r="FK38" s="362"/>
      <c r="FL38" s="362"/>
      <c r="FM38" s="362"/>
      <c r="FN38" s="362"/>
      <c r="FO38" s="362"/>
      <c r="FP38" s="362"/>
      <c r="FQ38" s="362"/>
      <c r="FR38" s="362"/>
      <c r="FS38" s="362"/>
      <c r="FT38" s="362"/>
      <c r="FU38" s="362"/>
      <c r="FV38" s="362"/>
      <c r="FW38" s="362"/>
      <c r="FX38" s="362"/>
      <c r="FY38" s="362"/>
      <c r="FZ38" s="362"/>
      <c r="GA38" s="362"/>
      <c r="GB38" s="362"/>
      <c r="GC38" s="362"/>
      <c r="GD38" s="362"/>
      <c r="GE38" s="362"/>
      <c r="GF38" s="362"/>
      <c r="GG38" s="362"/>
      <c r="GH38" s="362"/>
      <c r="GI38" s="362"/>
      <c r="GJ38" s="362"/>
      <c r="GK38" s="362"/>
      <c r="GL38" s="362"/>
      <c r="GM38" s="362"/>
      <c r="GN38" s="362"/>
      <c r="GO38" s="362"/>
      <c r="GP38" s="362"/>
      <c r="GQ38" s="362"/>
      <c r="GR38" s="362"/>
      <c r="GS38" s="362"/>
      <c r="GT38" s="362"/>
      <c r="GU38" s="362"/>
      <c r="GV38" s="362"/>
      <c r="GW38" s="362"/>
      <c r="GX38" s="362"/>
      <c r="GY38" s="362"/>
      <c r="GZ38" s="362"/>
      <c r="HA38" s="362"/>
      <c r="HB38" s="362"/>
      <c r="HC38" s="362"/>
      <c r="HD38" s="362"/>
      <c r="HE38" s="362"/>
      <c r="HF38" s="362"/>
      <c r="HG38" s="362"/>
      <c r="HH38" s="362"/>
      <c r="HI38" s="362"/>
      <c r="HJ38" s="362"/>
      <c r="HK38" s="362"/>
      <c r="HL38" s="362"/>
      <c r="HM38" s="362"/>
      <c r="HN38" s="362"/>
      <c r="HO38"/>
      <c r="HP38"/>
      <c r="HQ38"/>
      <c r="HR38"/>
      <c r="HS38"/>
      <c r="HT38"/>
      <c r="HU38"/>
      <c r="HV38"/>
      <c r="HW38"/>
      <c r="HX38"/>
      <c r="HY38"/>
      <c r="HZ38"/>
      <c r="IA38"/>
      <c r="IB38"/>
      <c r="IC38"/>
      <c r="ID38"/>
      <c r="IE38"/>
      <c r="IF38"/>
      <c r="IG38"/>
      <c r="IH38"/>
      <c r="II38"/>
      <c r="IJ38"/>
      <c r="IK38"/>
      <c r="IL38"/>
      <c r="IM38"/>
      <c r="IN38"/>
    </row>
    <row r="39" spans="2:248 1032:1033" ht="16.899999999999999" customHeight="1" x14ac:dyDescent="0.2">
      <c r="B39" s="465"/>
      <c r="C39" s="466"/>
      <c r="D39" s="368" t="s">
        <v>1116</v>
      </c>
      <c r="E39" s="369"/>
      <c r="F39" s="369"/>
      <c r="G39" s="369"/>
      <c r="H39" s="369"/>
      <c r="I39" s="369"/>
      <c r="J39" s="369"/>
      <c r="K39" s="369"/>
      <c r="L39" s="369"/>
      <c r="M39" s="369"/>
      <c r="N39" s="369">
        <v>18142.740000000002</v>
      </c>
      <c r="O39" s="369">
        <v>18142.740000000002</v>
      </c>
      <c r="P39" s="369">
        <v>18142.75</v>
      </c>
      <c r="Q39" s="369">
        <v>18142.75</v>
      </c>
      <c r="R39" s="374">
        <v>72570.98</v>
      </c>
      <c r="S39" s="362"/>
      <c r="T39" s="370">
        <f>SUM('PLANILHA RESUMO'!H60)</f>
        <v>72570.98</v>
      </c>
      <c r="U39" s="362"/>
      <c r="V39" s="371">
        <f>SUM(E39:Q39)</f>
        <v>72570.98000000001</v>
      </c>
      <c r="W39" s="362"/>
      <c r="X39" s="370"/>
      <c r="Y39" s="362"/>
      <c r="Z39" s="362"/>
      <c r="AA39" s="362"/>
      <c r="AB39" s="362"/>
      <c r="AC39" s="362"/>
      <c r="AD39" s="362"/>
      <c r="AE39" s="362"/>
      <c r="AF39" s="362"/>
      <c r="AG39" s="362"/>
      <c r="AH39" s="362"/>
      <c r="AI39" s="362"/>
      <c r="AJ39" s="362"/>
      <c r="AK39" s="362"/>
      <c r="AL39" s="362"/>
      <c r="AM39" s="362"/>
      <c r="AN39" s="362"/>
      <c r="AO39" s="362"/>
      <c r="AP39" s="362"/>
      <c r="AQ39" s="362"/>
      <c r="AR39" s="362"/>
      <c r="AS39" s="362"/>
      <c r="AT39" s="362"/>
      <c r="AU39" s="362"/>
      <c r="AV39" s="362"/>
      <c r="AW39" s="362"/>
      <c r="AX39" s="362"/>
      <c r="AY39" s="362"/>
      <c r="AZ39" s="362"/>
      <c r="BA39" s="362"/>
      <c r="BB39" s="362"/>
      <c r="BC39" s="362"/>
      <c r="BD39" s="362"/>
      <c r="BE39" s="362"/>
      <c r="BF39" s="362"/>
      <c r="BG39" s="362"/>
      <c r="BH39" s="362"/>
      <c r="BI39" s="362"/>
      <c r="BJ39" s="362"/>
      <c r="BK39" s="362"/>
      <c r="BL39" s="362"/>
      <c r="BM39" s="362"/>
      <c r="BN39" s="362"/>
      <c r="BO39" s="362"/>
      <c r="BP39" s="362"/>
      <c r="BQ39" s="362"/>
      <c r="BR39" s="362"/>
      <c r="BS39" s="362"/>
      <c r="BT39" s="362"/>
      <c r="BU39" s="362"/>
      <c r="BV39" s="362"/>
      <c r="BW39" s="362"/>
      <c r="BX39" s="362"/>
      <c r="BY39" s="362"/>
      <c r="BZ39" s="362"/>
      <c r="CA39" s="362"/>
      <c r="CB39" s="362"/>
      <c r="CC39" s="362"/>
      <c r="CD39" s="362"/>
      <c r="CE39" s="362"/>
      <c r="CF39" s="362"/>
      <c r="CG39" s="362"/>
      <c r="CH39" s="362"/>
      <c r="CI39" s="362"/>
      <c r="CJ39" s="362"/>
      <c r="CK39" s="362"/>
      <c r="CL39" s="362"/>
      <c r="CM39" s="362"/>
      <c r="CN39" s="362"/>
      <c r="CO39" s="362"/>
      <c r="CP39" s="362"/>
      <c r="CQ39" s="362"/>
      <c r="CR39" s="362"/>
      <c r="CS39" s="362"/>
      <c r="CT39" s="362"/>
      <c r="CU39" s="362"/>
      <c r="CV39" s="362"/>
      <c r="CW39" s="362"/>
      <c r="CX39" s="362"/>
      <c r="CY39" s="362"/>
      <c r="CZ39" s="362"/>
      <c r="DA39" s="362"/>
      <c r="DB39" s="362"/>
      <c r="DC39" s="362"/>
      <c r="DD39" s="362"/>
      <c r="DE39" s="362"/>
      <c r="DF39" s="362"/>
      <c r="DG39" s="362"/>
      <c r="DH39" s="362"/>
      <c r="DI39" s="362"/>
      <c r="DJ39" s="362"/>
      <c r="DK39" s="362"/>
      <c r="DL39" s="362"/>
      <c r="DM39" s="362"/>
      <c r="DN39" s="362"/>
      <c r="DO39" s="362"/>
      <c r="DP39" s="362"/>
      <c r="DQ39" s="362"/>
      <c r="DR39" s="362"/>
      <c r="DS39" s="362"/>
      <c r="DT39" s="362"/>
      <c r="DU39" s="362"/>
      <c r="DV39" s="362"/>
      <c r="DW39" s="362"/>
      <c r="DX39" s="362"/>
      <c r="DY39" s="362"/>
      <c r="DZ39" s="362"/>
      <c r="EA39" s="362"/>
      <c r="EB39" s="362"/>
      <c r="EC39" s="362"/>
      <c r="ED39" s="362"/>
      <c r="EE39" s="362"/>
      <c r="EF39" s="362"/>
      <c r="EG39" s="362"/>
      <c r="EH39" s="362"/>
      <c r="EI39" s="362"/>
      <c r="EJ39" s="362"/>
      <c r="EK39" s="362"/>
      <c r="EL39" s="362"/>
      <c r="EM39" s="362"/>
      <c r="EN39" s="362"/>
      <c r="EO39" s="362"/>
      <c r="EP39" s="362"/>
      <c r="EQ39" s="362"/>
      <c r="ER39" s="362"/>
      <c r="ES39" s="362"/>
      <c r="ET39" s="362"/>
      <c r="EU39" s="362"/>
      <c r="EV39" s="362"/>
      <c r="EW39" s="362"/>
      <c r="EX39" s="362"/>
      <c r="EY39" s="362"/>
      <c r="EZ39" s="362"/>
      <c r="FA39" s="362"/>
      <c r="FB39" s="362"/>
      <c r="FC39" s="362"/>
      <c r="FD39" s="362"/>
      <c r="FE39" s="362"/>
      <c r="FF39" s="362"/>
      <c r="FG39" s="362"/>
      <c r="FH39" s="362"/>
      <c r="FI39" s="362"/>
      <c r="FJ39" s="362"/>
      <c r="FK39" s="362"/>
      <c r="FL39" s="362"/>
      <c r="FM39" s="362"/>
      <c r="FN39" s="362"/>
      <c r="FO39" s="362"/>
      <c r="FP39" s="362"/>
      <c r="FQ39" s="362"/>
      <c r="FR39" s="362"/>
      <c r="FS39" s="362"/>
      <c r="FT39" s="362"/>
      <c r="FU39" s="362"/>
      <c r="FV39" s="362"/>
      <c r="FW39" s="362"/>
      <c r="FX39" s="362"/>
      <c r="FY39" s="362"/>
      <c r="FZ39" s="362"/>
      <c r="GA39" s="362"/>
      <c r="GB39" s="362"/>
      <c r="GC39" s="362"/>
      <c r="GD39" s="362"/>
      <c r="GE39" s="362"/>
      <c r="GF39" s="362"/>
      <c r="GG39" s="362"/>
      <c r="GH39" s="362"/>
      <c r="GI39" s="362"/>
      <c r="GJ39" s="362"/>
      <c r="GK39" s="362"/>
      <c r="GL39" s="362"/>
      <c r="GM39" s="362"/>
      <c r="GN39" s="362"/>
      <c r="GO39" s="362"/>
      <c r="GP39" s="362"/>
      <c r="GQ39" s="362"/>
      <c r="GR39" s="362"/>
      <c r="GS39" s="362"/>
      <c r="GT39" s="362"/>
      <c r="GU39" s="362"/>
      <c r="GV39" s="362"/>
      <c r="GW39" s="362"/>
      <c r="GX39" s="362"/>
      <c r="GY39" s="362"/>
      <c r="GZ39" s="362"/>
      <c r="HA39" s="362"/>
      <c r="HB39" s="362"/>
      <c r="HC39" s="362"/>
      <c r="HD39" s="362"/>
      <c r="HE39" s="362"/>
      <c r="HF39" s="362"/>
      <c r="HG39" s="362"/>
      <c r="HH39" s="362"/>
      <c r="HI39" s="362"/>
      <c r="HJ39" s="362"/>
      <c r="HK39" s="362"/>
      <c r="HL39" s="362"/>
      <c r="HM39" s="362"/>
      <c r="HN39" s="362"/>
      <c r="HO39"/>
      <c r="HP39"/>
      <c r="HQ39"/>
      <c r="HR39"/>
      <c r="HS39"/>
      <c r="HT39"/>
      <c r="HU39"/>
      <c r="HV39"/>
      <c r="HW39"/>
      <c r="HX39"/>
      <c r="HY39"/>
      <c r="HZ39"/>
      <c r="IA39"/>
      <c r="IB39"/>
      <c r="IC39"/>
      <c r="ID39"/>
      <c r="IE39"/>
      <c r="IF39"/>
      <c r="IG39"/>
      <c r="IH39"/>
      <c r="II39"/>
      <c r="IJ39"/>
      <c r="IK39"/>
      <c r="IL39"/>
      <c r="IM39"/>
      <c r="IN39"/>
    </row>
    <row r="40" spans="2:248 1032:1033" ht="16.899999999999999" customHeight="1" x14ac:dyDescent="0.2">
      <c r="B40" s="480">
        <v>18</v>
      </c>
      <c r="C40" s="466" t="s">
        <v>766</v>
      </c>
      <c r="D40" s="363" t="s">
        <v>1115</v>
      </c>
      <c r="E40" s="364"/>
      <c r="F40" s="364"/>
      <c r="G40" s="364"/>
      <c r="H40" s="364"/>
      <c r="I40" s="364"/>
      <c r="J40" s="364"/>
      <c r="K40" s="364"/>
      <c r="L40" s="364"/>
      <c r="M40" s="364"/>
      <c r="N40" s="364"/>
      <c r="O40" s="364"/>
      <c r="P40" s="364"/>
      <c r="Q40" s="364"/>
      <c r="R40" s="365">
        <f>R41/$R$43</f>
        <v>1.0890531031955569E-2</v>
      </c>
      <c r="S40" s="362"/>
      <c r="T40" s="370"/>
      <c r="U40" s="362"/>
      <c r="V40" s="366"/>
      <c r="W40" s="362"/>
      <c r="X40" s="373"/>
      <c r="Y40" s="362"/>
      <c r="Z40" s="362"/>
      <c r="AA40" s="362"/>
      <c r="AB40" s="362"/>
      <c r="AC40" s="362"/>
      <c r="AD40" s="362"/>
      <c r="AE40" s="362"/>
      <c r="AF40" s="362"/>
      <c r="AG40" s="362"/>
      <c r="AH40" s="362"/>
      <c r="AI40" s="362"/>
      <c r="AJ40" s="362"/>
      <c r="AK40" s="362"/>
      <c r="AL40" s="362"/>
      <c r="AM40" s="362"/>
      <c r="AN40" s="362"/>
      <c r="AO40" s="362"/>
      <c r="AP40" s="362"/>
      <c r="AQ40" s="362"/>
      <c r="AR40" s="362"/>
      <c r="AS40" s="362"/>
      <c r="AT40" s="362"/>
      <c r="AU40" s="362"/>
      <c r="AV40" s="362"/>
      <c r="AW40" s="362"/>
      <c r="AX40" s="362"/>
      <c r="AY40" s="362"/>
      <c r="AZ40" s="362"/>
      <c r="BA40" s="362"/>
      <c r="BB40" s="362"/>
      <c r="BC40" s="362"/>
      <c r="BD40" s="362"/>
      <c r="BE40" s="362"/>
      <c r="BF40" s="362"/>
      <c r="BG40" s="362"/>
      <c r="BH40" s="362"/>
      <c r="BI40" s="362"/>
      <c r="BJ40" s="362"/>
      <c r="BK40" s="362"/>
      <c r="BL40" s="362"/>
      <c r="BM40" s="362"/>
      <c r="BN40" s="362"/>
      <c r="BO40" s="362"/>
      <c r="BP40" s="362"/>
      <c r="BQ40" s="362"/>
      <c r="BR40" s="362"/>
      <c r="BS40" s="362"/>
      <c r="BT40" s="362"/>
      <c r="BU40" s="362"/>
      <c r="BV40" s="362"/>
      <c r="BW40" s="362"/>
      <c r="BX40" s="362"/>
      <c r="BY40" s="362"/>
      <c r="BZ40" s="362"/>
      <c r="CA40" s="362"/>
      <c r="CB40" s="362"/>
      <c r="CC40" s="362"/>
      <c r="CD40" s="362"/>
      <c r="CE40" s="362"/>
      <c r="CF40" s="362"/>
      <c r="CG40" s="362"/>
      <c r="CH40" s="362"/>
      <c r="CI40" s="362"/>
      <c r="CJ40" s="362"/>
      <c r="CK40" s="362"/>
      <c r="CL40" s="362"/>
      <c r="CM40" s="362"/>
      <c r="CN40" s="362"/>
      <c r="CO40" s="362"/>
      <c r="CP40" s="362"/>
      <c r="CQ40" s="362"/>
      <c r="CR40" s="362"/>
      <c r="CS40" s="362"/>
      <c r="CT40" s="362"/>
      <c r="CU40" s="362"/>
      <c r="CV40" s="362"/>
      <c r="CW40" s="362"/>
      <c r="CX40" s="362"/>
      <c r="CY40" s="362"/>
      <c r="CZ40" s="362"/>
      <c r="DA40" s="362"/>
      <c r="DB40" s="362"/>
      <c r="DC40" s="362"/>
      <c r="DD40" s="362"/>
      <c r="DE40" s="362"/>
      <c r="DF40" s="362"/>
      <c r="DG40" s="362"/>
      <c r="DH40" s="362"/>
      <c r="DI40" s="362"/>
      <c r="DJ40" s="362"/>
      <c r="DK40" s="362"/>
      <c r="DL40" s="362"/>
      <c r="DM40" s="362"/>
      <c r="DN40" s="362"/>
      <c r="DO40" s="362"/>
      <c r="DP40" s="362"/>
      <c r="DQ40" s="362"/>
      <c r="DR40" s="362"/>
      <c r="DS40" s="362"/>
      <c r="DT40" s="362"/>
      <c r="DU40" s="362"/>
      <c r="DV40" s="362"/>
      <c r="DW40" s="362"/>
      <c r="DX40" s="362"/>
      <c r="DY40" s="362"/>
      <c r="DZ40" s="362"/>
      <c r="EA40" s="362"/>
      <c r="EB40" s="362"/>
      <c r="EC40" s="362"/>
      <c r="ED40" s="362"/>
      <c r="EE40" s="362"/>
      <c r="EF40" s="362"/>
      <c r="EG40" s="362"/>
      <c r="EH40" s="362"/>
      <c r="EI40" s="362"/>
      <c r="EJ40" s="362"/>
      <c r="EK40" s="362"/>
      <c r="EL40" s="362"/>
      <c r="EM40" s="362"/>
      <c r="EN40" s="362"/>
      <c r="EO40" s="362"/>
      <c r="EP40" s="362"/>
      <c r="EQ40" s="362"/>
      <c r="ER40" s="362"/>
      <c r="ES40" s="362"/>
      <c r="ET40" s="362"/>
      <c r="EU40" s="362"/>
      <c r="EV40" s="362"/>
      <c r="EW40" s="362"/>
      <c r="EX40" s="362"/>
      <c r="EY40" s="362"/>
      <c r="EZ40" s="362"/>
      <c r="FA40" s="362"/>
      <c r="FB40" s="362"/>
      <c r="FC40" s="362"/>
      <c r="FD40" s="362"/>
      <c r="FE40" s="362"/>
      <c r="FF40" s="362"/>
      <c r="FG40" s="362"/>
      <c r="FH40" s="362"/>
      <c r="FI40" s="362"/>
      <c r="FJ40" s="362"/>
      <c r="FK40" s="362"/>
      <c r="FL40" s="362"/>
      <c r="FM40" s="362"/>
      <c r="FN40" s="362"/>
      <c r="FO40" s="362"/>
      <c r="FP40" s="362"/>
      <c r="FQ40" s="362"/>
      <c r="FR40" s="362"/>
      <c r="FS40" s="362"/>
      <c r="FT40" s="362"/>
      <c r="FU40" s="362"/>
      <c r="FV40" s="362"/>
      <c r="FW40" s="362"/>
      <c r="FX40" s="362"/>
      <c r="FY40" s="362"/>
      <c r="FZ40" s="362"/>
      <c r="GA40" s="362"/>
      <c r="GB40" s="362"/>
      <c r="GC40" s="362"/>
      <c r="GD40" s="362"/>
      <c r="GE40" s="362"/>
      <c r="GF40" s="362"/>
      <c r="GG40" s="362"/>
      <c r="GH40" s="362"/>
      <c r="GI40" s="362"/>
      <c r="GJ40" s="362"/>
      <c r="GK40" s="362"/>
      <c r="GL40" s="362"/>
      <c r="GM40" s="362"/>
      <c r="GN40" s="362"/>
      <c r="GO40" s="362"/>
      <c r="GP40" s="362"/>
      <c r="GQ40" s="362"/>
      <c r="GR40" s="362"/>
      <c r="GS40" s="362"/>
      <c r="GT40" s="362"/>
      <c r="GU40" s="362"/>
      <c r="GV40" s="362"/>
      <c r="GW40" s="362"/>
      <c r="GX40" s="362"/>
      <c r="GY40" s="362"/>
      <c r="GZ40" s="362"/>
      <c r="HA40" s="362"/>
      <c r="HB40" s="362"/>
      <c r="HC40" s="362"/>
      <c r="HD40" s="362"/>
      <c r="HE40" s="362"/>
      <c r="HF40" s="362"/>
      <c r="HG40" s="362"/>
      <c r="HH40" s="362"/>
      <c r="HI40" s="362"/>
      <c r="HJ40" s="362"/>
      <c r="HK40" s="362"/>
      <c r="HL40" s="362"/>
      <c r="HM40" s="362"/>
      <c r="HN40" s="362"/>
      <c r="HO40"/>
      <c r="HP40"/>
      <c r="HQ40"/>
      <c r="HR40"/>
      <c r="HS40"/>
      <c r="HT40"/>
      <c r="HU40"/>
      <c r="HV40"/>
      <c r="HW40"/>
      <c r="HX40"/>
      <c r="HY40"/>
      <c r="HZ40"/>
      <c r="IA40"/>
      <c r="IB40"/>
      <c r="IC40"/>
      <c r="ID40"/>
      <c r="IE40"/>
      <c r="IF40"/>
      <c r="IG40"/>
      <c r="IH40"/>
      <c r="II40"/>
      <c r="IJ40"/>
      <c r="IK40"/>
      <c r="IL40"/>
      <c r="IM40"/>
      <c r="IN40"/>
    </row>
    <row r="41" spans="2:248 1032:1033" ht="16.899999999999999" customHeight="1" x14ac:dyDescent="0.2">
      <c r="B41" s="481"/>
      <c r="C41" s="466"/>
      <c r="D41" s="368" t="s">
        <v>1116</v>
      </c>
      <c r="E41" s="369"/>
      <c r="F41" s="369"/>
      <c r="G41" s="369"/>
      <c r="H41" s="369"/>
      <c r="I41" s="369"/>
      <c r="J41" s="369"/>
      <c r="K41" s="369"/>
      <c r="L41" s="369"/>
      <c r="M41" s="369"/>
      <c r="N41" s="369"/>
      <c r="O41" s="369"/>
      <c r="P41" s="369"/>
      <c r="Q41" s="369">
        <v>22109.61</v>
      </c>
      <c r="R41" s="374">
        <v>22109.61</v>
      </c>
      <c r="S41" s="362"/>
      <c r="T41" s="370">
        <f>SUM('PLANILHA RESUMO'!H61)</f>
        <v>22109.605200000002</v>
      </c>
      <c r="U41" s="362"/>
      <c r="V41" s="371">
        <f>SUM(E41:Q41)</f>
        <v>22109.61</v>
      </c>
      <c r="W41" s="362"/>
      <c r="X41" s="370"/>
      <c r="Y41" s="362"/>
      <c r="Z41" s="362"/>
      <c r="AA41" s="362"/>
      <c r="AB41" s="362"/>
      <c r="AC41" s="362"/>
      <c r="AD41" s="362"/>
      <c r="AE41" s="362"/>
      <c r="AF41" s="362"/>
      <c r="AG41" s="362"/>
      <c r="AH41" s="362"/>
      <c r="AI41" s="362"/>
      <c r="AJ41" s="362"/>
      <c r="AK41" s="362"/>
      <c r="AL41" s="362"/>
      <c r="AM41" s="362"/>
      <c r="AN41" s="362"/>
      <c r="AO41" s="362"/>
      <c r="AP41" s="362"/>
      <c r="AQ41" s="362"/>
      <c r="AR41" s="362"/>
      <c r="AS41" s="362"/>
      <c r="AT41" s="362"/>
      <c r="AU41" s="362"/>
      <c r="AV41" s="362"/>
      <c r="AW41" s="362"/>
      <c r="AX41" s="362"/>
      <c r="AY41" s="362"/>
      <c r="AZ41" s="362"/>
      <c r="BA41" s="362"/>
      <c r="BB41" s="362"/>
      <c r="BC41" s="362"/>
      <c r="BD41" s="362"/>
      <c r="BE41" s="362"/>
      <c r="BF41" s="362"/>
      <c r="BG41" s="362"/>
      <c r="BH41" s="362"/>
      <c r="BI41" s="362"/>
      <c r="BJ41" s="362"/>
      <c r="BK41" s="362"/>
      <c r="BL41" s="362"/>
      <c r="BM41" s="362"/>
      <c r="BN41" s="362"/>
      <c r="BO41" s="362"/>
      <c r="BP41" s="362"/>
      <c r="BQ41" s="362"/>
      <c r="BR41" s="362"/>
      <c r="BS41" s="362"/>
      <c r="BT41" s="362"/>
      <c r="BU41" s="362"/>
      <c r="BV41" s="362"/>
      <c r="BW41" s="362"/>
      <c r="BX41" s="362"/>
      <c r="BY41" s="362"/>
      <c r="BZ41" s="362"/>
      <c r="CA41" s="362"/>
      <c r="CB41" s="362"/>
      <c r="CC41" s="362"/>
      <c r="CD41" s="362"/>
      <c r="CE41" s="362"/>
      <c r="CF41" s="362"/>
      <c r="CG41" s="362"/>
      <c r="CH41" s="362"/>
      <c r="CI41" s="362"/>
      <c r="CJ41" s="362"/>
      <c r="CK41" s="362"/>
      <c r="CL41" s="362"/>
      <c r="CM41" s="362"/>
      <c r="CN41" s="362"/>
      <c r="CO41" s="362"/>
      <c r="CP41" s="362"/>
      <c r="CQ41" s="362"/>
      <c r="CR41" s="362"/>
      <c r="CS41" s="362"/>
      <c r="CT41" s="362"/>
      <c r="CU41" s="362"/>
      <c r="CV41" s="362"/>
      <c r="CW41" s="362"/>
      <c r="CX41" s="362"/>
      <c r="CY41" s="362"/>
      <c r="CZ41" s="362"/>
      <c r="DA41" s="362"/>
      <c r="DB41" s="362"/>
      <c r="DC41" s="362"/>
      <c r="DD41" s="362"/>
      <c r="DE41" s="362"/>
      <c r="DF41" s="362"/>
      <c r="DG41" s="362"/>
      <c r="DH41" s="362"/>
      <c r="DI41" s="362"/>
      <c r="DJ41" s="362"/>
      <c r="DK41" s="362"/>
      <c r="DL41" s="362"/>
      <c r="DM41" s="362"/>
      <c r="DN41" s="362"/>
      <c r="DO41" s="362"/>
      <c r="DP41" s="362"/>
      <c r="DQ41" s="362"/>
      <c r="DR41" s="362"/>
      <c r="DS41" s="362"/>
      <c r="DT41" s="362"/>
      <c r="DU41" s="362"/>
      <c r="DV41" s="362"/>
      <c r="DW41" s="362"/>
      <c r="DX41" s="362"/>
      <c r="DY41" s="362"/>
      <c r="DZ41" s="362"/>
      <c r="EA41" s="362"/>
      <c r="EB41" s="362"/>
      <c r="EC41" s="362"/>
      <c r="ED41" s="362"/>
      <c r="EE41" s="362"/>
      <c r="EF41" s="362"/>
      <c r="EG41" s="362"/>
      <c r="EH41" s="362"/>
      <c r="EI41" s="362"/>
      <c r="EJ41" s="362"/>
      <c r="EK41" s="362"/>
      <c r="EL41" s="362"/>
      <c r="EM41" s="362"/>
      <c r="EN41" s="362"/>
      <c r="EO41" s="362"/>
      <c r="EP41" s="362"/>
      <c r="EQ41" s="362"/>
      <c r="ER41" s="362"/>
      <c r="ES41" s="362"/>
      <c r="ET41" s="362"/>
      <c r="EU41" s="362"/>
      <c r="EV41" s="362"/>
      <c r="EW41" s="362"/>
      <c r="EX41" s="362"/>
      <c r="EY41" s="362"/>
      <c r="EZ41" s="362"/>
      <c r="FA41" s="362"/>
      <c r="FB41" s="362"/>
      <c r="FC41" s="362"/>
      <c r="FD41" s="362"/>
      <c r="FE41" s="362"/>
      <c r="FF41" s="362"/>
      <c r="FG41" s="362"/>
      <c r="FH41" s="362"/>
      <c r="FI41" s="362"/>
      <c r="FJ41" s="362"/>
      <c r="FK41" s="362"/>
      <c r="FL41" s="362"/>
      <c r="FM41" s="362"/>
      <c r="FN41" s="362"/>
      <c r="FO41" s="362"/>
      <c r="FP41" s="362"/>
      <c r="FQ41" s="362"/>
      <c r="FR41" s="362"/>
      <c r="FS41" s="362"/>
      <c r="FT41" s="362"/>
      <c r="FU41" s="362"/>
      <c r="FV41" s="362"/>
      <c r="FW41" s="362"/>
      <c r="FX41" s="362"/>
      <c r="FY41" s="362"/>
      <c r="FZ41" s="362"/>
      <c r="GA41" s="362"/>
      <c r="GB41" s="362"/>
      <c r="GC41" s="362"/>
      <c r="GD41" s="362"/>
      <c r="GE41" s="362"/>
      <c r="GF41" s="362"/>
      <c r="GG41" s="362"/>
      <c r="GH41" s="362"/>
      <c r="GI41" s="362"/>
      <c r="GJ41" s="362"/>
      <c r="GK41" s="362"/>
      <c r="GL41" s="362"/>
      <c r="GM41" s="362"/>
      <c r="GN41" s="362"/>
      <c r="GO41" s="362"/>
      <c r="GP41" s="362"/>
      <c r="GQ41" s="362"/>
      <c r="GR41" s="362"/>
      <c r="GS41" s="362"/>
      <c r="GT41" s="362"/>
      <c r="GU41" s="362"/>
      <c r="GV41" s="362"/>
      <c r="GW41" s="362"/>
      <c r="GX41" s="362"/>
      <c r="GY41" s="362"/>
      <c r="GZ41" s="362"/>
      <c r="HA41" s="362"/>
      <c r="HB41" s="362"/>
      <c r="HC41" s="362"/>
      <c r="HD41" s="362"/>
      <c r="HE41" s="362"/>
      <c r="HF41" s="362"/>
      <c r="HG41" s="362"/>
      <c r="HH41" s="362"/>
      <c r="HI41" s="362"/>
      <c r="HJ41" s="362"/>
      <c r="HK41" s="362"/>
      <c r="HL41" s="362"/>
      <c r="HM41" s="362"/>
      <c r="HN41" s="362"/>
      <c r="HO41"/>
      <c r="HP41"/>
      <c r="HQ41"/>
      <c r="HR41"/>
      <c r="HS41"/>
      <c r="HT41"/>
      <c r="HU41"/>
      <c r="HV41"/>
      <c r="HW41"/>
      <c r="HX41"/>
      <c r="HY41"/>
      <c r="HZ41"/>
      <c r="IA41"/>
      <c r="IB41"/>
      <c r="IC41"/>
      <c r="ID41"/>
      <c r="IE41"/>
      <c r="IF41"/>
      <c r="IG41"/>
      <c r="IH41"/>
      <c r="II41"/>
      <c r="IJ41"/>
      <c r="IK41"/>
      <c r="IL41"/>
      <c r="IM41"/>
      <c r="IN41"/>
    </row>
    <row r="42" spans="2:248 1032:1033" ht="16.899999999999999" customHeight="1" x14ac:dyDescent="0.2">
      <c r="B42" s="476"/>
      <c r="C42" s="476"/>
      <c r="D42" s="376" t="s">
        <v>1115</v>
      </c>
      <c r="E42" s="377">
        <f>E43/$R$43</f>
        <v>6.9893917460691984E-2</v>
      </c>
      <c r="F42" s="377">
        <f t="shared" ref="F42:N42" si="0">F43/$R$43</f>
        <v>7.0198601572041178E-2</v>
      </c>
      <c r="G42" s="377">
        <f t="shared" si="0"/>
        <v>8.3578542077660939E-2</v>
      </c>
      <c r="H42" s="377">
        <f t="shared" si="0"/>
        <v>8.2903716225052534E-2</v>
      </c>
      <c r="I42" s="377">
        <f t="shared" si="0"/>
        <v>7.6277698800742741E-2</v>
      </c>
      <c r="J42" s="377">
        <f t="shared" si="0"/>
        <v>7.5728768919454376E-2</v>
      </c>
      <c r="K42" s="377">
        <f t="shared" si="0"/>
        <v>7.7207459192716557E-2</v>
      </c>
      <c r="L42" s="377">
        <f t="shared" si="0"/>
        <v>7.6227737423650549E-2</v>
      </c>
      <c r="M42" s="377">
        <f t="shared" si="0"/>
        <v>7.6500517774827553E-2</v>
      </c>
      <c r="N42" s="377">
        <f t="shared" si="0"/>
        <v>7.8597757775954138E-2</v>
      </c>
      <c r="O42" s="377">
        <f>O43/$R$43</f>
        <v>7.8175580937820011E-2</v>
      </c>
      <c r="P42" s="377">
        <f>P43/$R$43</f>
        <v>7.7614464874245739E-2</v>
      </c>
      <c r="Q42" s="377">
        <f>Q43/$R$43</f>
        <v>7.7095236965141728E-2</v>
      </c>
      <c r="R42" s="377">
        <f>R43/$R$43</f>
        <v>1</v>
      </c>
      <c r="S42" s="378"/>
      <c r="T42" s="379"/>
      <c r="U42" s="380"/>
      <c r="V42" s="404"/>
      <c r="W42" s="380"/>
      <c r="X42" s="380"/>
      <c r="Y42" s="380"/>
      <c r="Z42" s="380"/>
      <c r="AA42" s="380"/>
      <c r="AB42" s="380"/>
      <c r="AC42" s="380"/>
      <c r="AD42" s="380"/>
      <c r="AE42" s="380"/>
      <c r="AF42" s="380"/>
      <c r="AG42" s="380"/>
      <c r="AH42" s="380"/>
      <c r="AI42" s="380"/>
      <c r="AJ42" s="380"/>
      <c r="AK42" s="380"/>
      <c r="AL42" s="380"/>
      <c r="AM42" s="380"/>
      <c r="AN42" s="380"/>
      <c r="AO42" s="380"/>
      <c r="AP42" s="380"/>
      <c r="AQ42" s="380"/>
      <c r="AR42" s="380"/>
      <c r="AS42" s="380"/>
      <c r="AT42" s="380"/>
      <c r="AU42" s="380"/>
      <c r="AV42" s="380"/>
      <c r="AW42" s="380"/>
      <c r="AX42" s="380"/>
      <c r="AY42" s="380"/>
      <c r="AZ42" s="380"/>
      <c r="BA42" s="380"/>
      <c r="BB42" s="380"/>
      <c r="BC42" s="380"/>
      <c r="BD42" s="380"/>
      <c r="BE42" s="380"/>
      <c r="BF42" s="380"/>
      <c r="BG42" s="380"/>
      <c r="BH42" s="380"/>
      <c r="BI42" s="380"/>
      <c r="BJ42" s="380"/>
      <c r="BK42" s="380"/>
      <c r="BL42" s="380"/>
      <c r="BM42" s="380"/>
      <c r="BN42" s="380"/>
      <c r="BO42" s="380"/>
      <c r="BP42" s="380"/>
      <c r="BQ42" s="380"/>
      <c r="BR42" s="380"/>
      <c r="BS42" s="380"/>
      <c r="BT42" s="380"/>
      <c r="BU42" s="380"/>
      <c r="BV42" s="380"/>
      <c r="BW42" s="380"/>
      <c r="BX42" s="380"/>
      <c r="BY42" s="380"/>
      <c r="BZ42" s="380"/>
      <c r="CA42" s="380"/>
      <c r="CB42" s="380"/>
      <c r="CC42" s="380"/>
      <c r="CD42" s="380"/>
      <c r="CE42" s="380"/>
      <c r="CF42" s="380"/>
      <c r="CG42" s="380"/>
      <c r="CH42" s="380"/>
      <c r="CI42" s="380"/>
      <c r="CJ42" s="380"/>
      <c r="CK42" s="380"/>
      <c r="CL42" s="380"/>
      <c r="CM42" s="380"/>
      <c r="CN42" s="380"/>
      <c r="CO42" s="380"/>
      <c r="CP42" s="380"/>
      <c r="CQ42" s="380"/>
      <c r="CR42" s="380"/>
      <c r="CS42" s="380"/>
      <c r="CT42" s="380"/>
      <c r="CU42" s="380"/>
      <c r="CV42" s="380"/>
      <c r="CW42" s="380"/>
      <c r="CX42" s="380"/>
      <c r="CY42" s="380"/>
      <c r="CZ42" s="380"/>
      <c r="DA42" s="380"/>
      <c r="DB42" s="380"/>
      <c r="DC42" s="380"/>
      <c r="DD42" s="380"/>
      <c r="DE42" s="380"/>
      <c r="DF42" s="380"/>
      <c r="DG42" s="380"/>
      <c r="DH42" s="380"/>
      <c r="DI42" s="380"/>
      <c r="DJ42" s="380"/>
      <c r="DK42" s="380"/>
      <c r="DL42" s="380"/>
      <c r="DM42" s="380"/>
      <c r="DN42" s="380"/>
      <c r="DO42" s="380"/>
      <c r="DP42" s="380"/>
      <c r="DQ42" s="380"/>
      <c r="DR42" s="380"/>
      <c r="DS42" s="380"/>
      <c r="DT42" s="380"/>
      <c r="DU42" s="380"/>
      <c r="DV42" s="380"/>
      <c r="DW42" s="380"/>
      <c r="DX42" s="380"/>
      <c r="DY42" s="380"/>
      <c r="DZ42" s="380"/>
      <c r="EA42" s="380"/>
      <c r="EB42" s="380"/>
      <c r="EC42" s="380"/>
      <c r="ED42" s="380"/>
      <c r="EE42" s="380"/>
      <c r="EF42" s="380"/>
      <c r="EG42" s="380"/>
      <c r="EH42" s="380"/>
      <c r="EI42" s="380"/>
      <c r="EJ42" s="380"/>
      <c r="EK42" s="380"/>
      <c r="EL42" s="380"/>
      <c r="EM42" s="380"/>
      <c r="EN42" s="380"/>
      <c r="EO42" s="380"/>
      <c r="EP42" s="380"/>
      <c r="EQ42" s="380"/>
      <c r="ER42" s="380"/>
      <c r="ES42" s="380"/>
      <c r="ET42" s="380"/>
      <c r="EU42" s="380"/>
      <c r="EV42" s="380"/>
      <c r="EW42" s="380"/>
      <c r="EX42" s="380"/>
      <c r="EY42" s="380"/>
      <c r="EZ42" s="380"/>
      <c r="FA42" s="380"/>
      <c r="FB42" s="380"/>
      <c r="FC42" s="380"/>
      <c r="FD42" s="380"/>
      <c r="FE42" s="380"/>
      <c r="FF42" s="380"/>
      <c r="FG42" s="380"/>
      <c r="FH42" s="380"/>
      <c r="FI42" s="380"/>
      <c r="FJ42" s="380"/>
      <c r="FK42" s="380"/>
      <c r="FL42" s="380"/>
      <c r="FM42" s="380"/>
      <c r="FN42" s="380"/>
      <c r="FO42" s="380"/>
      <c r="FP42" s="380"/>
      <c r="FQ42" s="380"/>
      <c r="FR42" s="380"/>
      <c r="FS42" s="380"/>
      <c r="FT42" s="380"/>
      <c r="FU42" s="380"/>
      <c r="FV42" s="380"/>
      <c r="FW42" s="380"/>
      <c r="FX42" s="380"/>
      <c r="FY42" s="380"/>
      <c r="FZ42" s="380"/>
      <c r="GA42" s="380"/>
      <c r="GB42" s="380"/>
      <c r="GC42" s="380"/>
      <c r="GD42" s="380"/>
      <c r="GE42" s="380"/>
      <c r="GF42" s="380"/>
      <c r="GG42" s="380"/>
      <c r="GH42" s="380"/>
      <c r="GI42" s="380"/>
      <c r="GJ42" s="380"/>
      <c r="GK42" s="380"/>
      <c r="GL42" s="380"/>
      <c r="GM42" s="380"/>
      <c r="GN42" s="380"/>
      <c r="GO42" s="380"/>
      <c r="GP42" s="380"/>
      <c r="GQ42" s="380"/>
      <c r="GR42" s="380"/>
      <c r="GS42" s="380"/>
      <c r="GT42" s="380"/>
      <c r="GU42" s="380"/>
      <c r="GV42" s="380"/>
      <c r="GW42" s="380"/>
      <c r="GX42" s="380"/>
      <c r="GY42" s="380"/>
      <c r="GZ42" s="380"/>
      <c r="HA42" s="380"/>
      <c r="HB42" s="380"/>
      <c r="HC42" s="380"/>
      <c r="HD42" s="380"/>
      <c r="HE42" s="380"/>
      <c r="HF42" s="380"/>
      <c r="HG42" s="380"/>
      <c r="HH42" s="380"/>
      <c r="HI42" s="380"/>
      <c r="HJ42" s="380"/>
      <c r="HK42" s="380"/>
      <c r="HL42" s="380"/>
      <c r="HM42" s="380"/>
      <c r="HN42" s="380"/>
      <c r="HO42" s="380"/>
      <c r="HP42" s="380"/>
      <c r="HQ42" s="380"/>
      <c r="HR42" s="380"/>
      <c r="HS42" s="380"/>
      <c r="HT42" s="380"/>
      <c r="HU42" s="380"/>
      <c r="HV42" s="380"/>
      <c r="HW42" s="380"/>
      <c r="HX42" s="380"/>
      <c r="HY42" s="380"/>
      <c r="HZ42" s="380"/>
      <c r="IA42" s="380"/>
      <c r="IB42" s="380"/>
      <c r="IC42" s="380"/>
      <c r="ID42" s="380"/>
      <c r="IE42" s="380"/>
      <c r="IF42" s="380"/>
      <c r="IG42" s="380"/>
      <c r="IH42" s="380"/>
      <c r="II42" s="380"/>
      <c r="IJ42" s="380"/>
      <c r="IK42" s="380"/>
      <c r="IL42" s="380"/>
      <c r="IM42" s="380"/>
      <c r="IN42"/>
    </row>
    <row r="43" spans="2:248 1032:1033" ht="16.899999999999999" customHeight="1" x14ac:dyDescent="0.2">
      <c r="B43" s="477" t="s">
        <v>1068</v>
      </c>
      <c r="C43" s="478"/>
      <c r="D43" s="381" t="s">
        <v>1116</v>
      </c>
      <c r="E43" s="382">
        <f t="shared" ref="E43:R43" si="1">E23+E25+E27+E29+E31+E33+E35+E37+E39+E41</f>
        <v>141896.40999999997</v>
      </c>
      <c r="F43" s="382">
        <f t="shared" si="1"/>
        <v>142514.97000000003</v>
      </c>
      <c r="G43" s="382">
        <f t="shared" si="1"/>
        <v>169678.5</v>
      </c>
      <c r="H43" s="382">
        <f t="shared" si="1"/>
        <v>168308.49000000002</v>
      </c>
      <c r="I43" s="382">
        <f t="shared" si="1"/>
        <v>154856.56000000003</v>
      </c>
      <c r="J43" s="382">
        <f t="shared" si="1"/>
        <v>153742.14000000001</v>
      </c>
      <c r="K43" s="382">
        <f t="shared" si="1"/>
        <v>156744.13</v>
      </c>
      <c r="L43" s="382">
        <f t="shared" si="1"/>
        <v>154755.13</v>
      </c>
      <c r="M43" s="382">
        <f t="shared" si="1"/>
        <v>155308.92000000001</v>
      </c>
      <c r="N43" s="382">
        <f t="shared" si="1"/>
        <v>159566.66999999998</v>
      </c>
      <c r="O43" s="382">
        <f t="shared" si="1"/>
        <v>158709.57999999999</v>
      </c>
      <c r="P43" s="382">
        <f t="shared" si="1"/>
        <v>157570.41999999998</v>
      </c>
      <c r="Q43" s="382">
        <f t="shared" si="1"/>
        <v>156516.29999999999</v>
      </c>
      <c r="R43" s="382">
        <f t="shared" si="1"/>
        <v>2030168.22</v>
      </c>
      <c r="S43" s="362"/>
      <c r="T43" s="383">
        <f>SUM(T23:T41)</f>
        <v>2030168.2247000001</v>
      </c>
      <c r="U43" s="380"/>
      <c r="V43" s="371">
        <f>SUM(V23:V41)</f>
        <v>2030168.2200000004</v>
      </c>
      <c r="W43" s="380"/>
      <c r="X43" s="380"/>
      <c r="Y43" s="380"/>
      <c r="Z43" s="380"/>
      <c r="AA43" s="380"/>
      <c r="AB43" s="380"/>
      <c r="AC43" s="380"/>
      <c r="AD43" s="380"/>
      <c r="AE43" s="380"/>
      <c r="AF43" s="380"/>
      <c r="AG43" s="380"/>
      <c r="AH43" s="380"/>
      <c r="AI43" s="380"/>
      <c r="AJ43" s="380"/>
      <c r="AK43" s="380"/>
      <c r="AL43" s="380"/>
      <c r="AM43" s="380"/>
      <c r="AN43" s="380"/>
      <c r="AO43" s="380"/>
      <c r="AP43" s="380"/>
      <c r="AQ43" s="380"/>
      <c r="AR43" s="380"/>
      <c r="AS43" s="380"/>
      <c r="AT43" s="380"/>
      <c r="AU43" s="380"/>
      <c r="AV43" s="380"/>
      <c r="AW43" s="380"/>
      <c r="AX43" s="380"/>
      <c r="AY43" s="380"/>
      <c r="AZ43" s="380"/>
      <c r="BA43" s="380"/>
      <c r="BB43" s="380"/>
      <c r="BC43" s="380"/>
      <c r="BD43" s="380"/>
      <c r="BE43" s="380"/>
      <c r="BF43" s="380"/>
      <c r="BG43" s="380"/>
      <c r="BH43" s="380"/>
      <c r="BI43" s="380"/>
      <c r="BJ43" s="380"/>
      <c r="BK43" s="380"/>
      <c r="BL43" s="380"/>
      <c r="BM43" s="380"/>
      <c r="BN43" s="380"/>
      <c r="BO43" s="380"/>
      <c r="BP43" s="380"/>
      <c r="BQ43" s="380"/>
      <c r="BR43" s="380"/>
      <c r="BS43" s="380"/>
      <c r="BT43" s="380"/>
      <c r="BU43" s="380"/>
      <c r="BV43" s="380"/>
      <c r="BW43" s="380"/>
      <c r="BX43" s="380"/>
      <c r="BY43" s="380"/>
      <c r="BZ43" s="380"/>
      <c r="CA43" s="380"/>
      <c r="CB43" s="380"/>
      <c r="CC43" s="380"/>
      <c r="CD43" s="380"/>
      <c r="CE43" s="380"/>
      <c r="CF43" s="380"/>
      <c r="CG43" s="380"/>
      <c r="CH43" s="380"/>
      <c r="CI43" s="380"/>
      <c r="CJ43" s="380"/>
      <c r="CK43" s="380"/>
      <c r="CL43" s="380"/>
      <c r="CM43" s="380"/>
      <c r="CN43" s="380"/>
      <c r="CO43" s="380"/>
      <c r="CP43" s="380"/>
      <c r="CQ43" s="380"/>
      <c r="CR43" s="380"/>
      <c r="CS43" s="380"/>
      <c r="CT43" s="380"/>
      <c r="CU43" s="380"/>
      <c r="CV43" s="380"/>
      <c r="CW43" s="380"/>
      <c r="CX43" s="380"/>
      <c r="CY43" s="380"/>
      <c r="CZ43" s="380"/>
      <c r="DA43" s="380"/>
      <c r="DB43" s="380"/>
      <c r="DC43" s="380"/>
      <c r="DD43" s="380"/>
      <c r="DE43" s="380"/>
      <c r="DF43" s="380"/>
      <c r="DG43" s="380"/>
      <c r="DH43" s="380"/>
      <c r="DI43" s="380"/>
      <c r="DJ43" s="380"/>
      <c r="DK43" s="380"/>
      <c r="DL43" s="380"/>
      <c r="DM43" s="380"/>
      <c r="DN43" s="380"/>
      <c r="DO43" s="380"/>
      <c r="DP43" s="380"/>
      <c r="DQ43" s="380"/>
      <c r="DR43" s="380"/>
      <c r="DS43" s="380"/>
      <c r="DT43" s="380"/>
      <c r="DU43" s="380"/>
      <c r="DV43" s="380"/>
      <c r="DW43" s="380"/>
      <c r="DX43" s="380"/>
      <c r="DY43" s="380"/>
      <c r="DZ43" s="380"/>
      <c r="EA43" s="380"/>
      <c r="EB43" s="380"/>
      <c r="EC43" s="380"/>
      <c r="ED43" s="380"/>
      <c r="EE43" s="380"/>
      <c r="EF43" s="380"/>
      <c r="EG43" s="380"/>
      <c r="EH43" s="380"/>
      <c r="EI43" s="380"/>
      <c r="EJ43" s="380"/>
      <c r="EK43" s="380"/>
      <c r="EL43" s="380"/>
      <c r="EM43" s="380"/>
      <c r="EN43" s="380"/>
      <c r="EO43" s="380"/>
      <c r="EP43" s="380"/>
      <c r="EQ43" s="380"/>
      <c r="ER43" s="380"/>
      <c r="ES43" s="380"/>
      <c r="ET43" s="380"/>
      <c r="EU43" s="380"/>
      <c r="EV43" s="380"/>
      <c r="EW43" s="380"/>
      <c r="EX43" s="380"/>
      <c r="EY43" s="380"/>
      <c r="EZ43" s="380"/>
      <c r="FA43" s="380"/>
      <c r="FB43" s="380"/>
      <c r="FC43" s="380"/>
      <c r="FD43" s="380"/>
      <c r="FE43" s="380"/>
      <c r="FF43" s="380"/>
      <c r="FG43" s="380"/>
      <c r="FH43" s="380"/>
      <c r="FI43" s="380"/>
      <c r="FJ43" s="380"/>
      <c r="FK43" s="380"/>
      <c r="FL43" s="380"/>
      <c r="FM43" s="380"/>
      <c r="FN43" s="380"/>
      <c r="FO43" s="380"/>
      <c r="FP43" s="380"/>
      <c r="FQ43" s="380"/>
      <c r="FR43" s="380"/>
      <c r="FS43" s="380"/>
      <c r="FT43" s="380"/>
      <c r="FU43" s="380"/>
      <c r="FV43" s="380"/>
      <c r="FW43" s="380"/>
      <c r="FX43" s="380"/>
      <c r="FY43" s="380"/>
      <c r="FZ43" s="380"/>
      <c r="GA43" s="380"/>
      <c r="GB43" s="380"/>
      <c r="GC43" s="380"/>
      <c r="GD43" s="380"/>
      <c r="GE43" s="380"/>
      <c r="GF43" s="380"/>
      <c r="GG43" s="380"/>
      <c r="GH43" s="380"/>
      <c r="GI43" s="380"/>
      <c r="GJ43" s="380"/>
      <c r="GK43" s="380"/>
      <c r="GL43" s="380"/>
      <c r="GM43" s="380"/>
      <c r="GN43" s="380"/>
      <c r="GO43" s="380"/>
      <c r="GP43" s="380"/>
      <c r="GQ43" s="380"/>
      <c r="GR43" s="380"/>
      <c r="GS43" s="380"/>
      <c r="GT43" s="380"/>
      <c r="GU43" s="380"/>
      <c r="GV43" s="380"/>
      <c r="GW43" s="380"/>
      <c r="GX43" s="380"/>
      <c r="GY43" s="380"/>
      <c r="GZ43" s="380"/>
      <c r="HA43" s="380"/>
      <c r="HB43" s="380"/>
      <c r="HC43" s="380"/>
      <c r="HD43" s="380"/>
      <c r="HE43" s="380"/>
      <c r="HF43" s="380"/>
      <c r="HG43" s="380"/>
      <c r="HH43" s="380"/>
      <c r="HI43" s="380"/>
      <c r="HJ43" s="380"/>
      <c r="HK43" s="380"/>
      <c r="HL43" s="380"/>
      <c r="HM43" s="380"/>
      <c r="HN43" s="380"/>
      <c r="HO43" s="380"/>
      <c r="HP43" s="380"/>
      <c r="HQ43" s="380"/>
      <c r="HR43" s="380"/>
      <c r="HS43" s="380"/>
      <c r="HT43" s="380"/>
      <c r="HU43" s="380"/>
      <c r="HV43" s="380"/>
      <c r="HW43" s="380"/>
      <c r="HX43" s="380"/>
      <c r="HY43" s="380"/>
      <c r="HZ43" s="380"/>
      <c r="IA43" s="380"/>
      <c r="IB43" s="380"/>
      <c r="IC43" s="380"/>
      <c r="ID43" s="380"/>
      <c r="IE43" s="380"/>
      <c r="IF43" s="380"/>
      <c r="IG43" s="380"/>
      <c r="IH43" s="380"/>
      <c r="II43" s="380"/>
      <c r="IJ43" s="380"/>
      <c r="IK43" s="380"/>
      <c r="IL43" s="380"/>
      <c r="IM43" s="380"/>
      <c r="IN43"/>
    </row>
    <row r="44" spans="2:248 1032:1033" ht="16.899999999999999" customHeight="1" x14ac:dyDescent="0.2">
      <c r="B44" s="479" t="s">
        <v>1117</v>
      </c>
      <c r="C44" s="479"/>
      <c r="D44" s="384" t="s">
        <v>1116</v>
      </c>
      <c r="E44" s="385">
        <f>E43</f>
        <v>141896.40999999997</v>
      </c>
      <c r="F44" s="385">
        <f>E44+F43</f>
        <v>284411.38</v>
      </c>
      <c r="G44" s="385">
        <f>F44+G43+0.01</f>
        <v>454089.89</v>
      </c>
      <c r="H44" s="385">
        <f t="shared" ref="H44:O44" si="2">G44+H43</f>
        <v>622398.38</v>
      </c>
      <c r="I44" s="385">
        <f t="shared" si="2"/>
        <v>777254.94000000006</v>
      </c>
      <c r="J44" s="385">
        <f>I44+J43</f>
        <v>930997.08000000007</v>
      </c>
      <c r="K44" s="385">
        <f>J44+K43-0.01</f>
        <v>1087741.2</v>
      </c>
      <c r="L44" s="385">
        <f t="shared" si="2"/>
        <v>1242496.33</v>
      </c>
      <c r="M44" s="385">
        <f t="shared" si="2"/>
        <v>1397805.25</v>
      </c>
      <c r="N44" s="385">
        <f t="shared" si="2"/>
        <v>1557371.92</v>
      </c>
      <c r="O44" s="385">
        <f t="shared" si="2"/>
        <v>1716081.5</v>
      </c>
      <c r="P44" s="385">
        <f>O44+P43</f>
        <v>1873651.92</v>
      </c>
      <c r="Q44" s="385">
        <f>P44+Q43</f>
        <v>2030168.22</v>
      </c>
      <c r="R44" s="386"/>
      <c r="S44" s="362"/>
      <c r="T44" s="387"/>
      <c r="U44" s="380"/>
      <c r="V44" s="388"/>
      <c r="W44" s="380"/>
      <c r="X44" s="383"/>
      <c r="Y44" s="380"/>
      <c r="Z44" s="380"/>
      <c r="AA44" s="380"/>
      <c r="AB44" s="380"/>
      <c r="AC44" s="380"/>
      <c r="AD44" s="380"/>
      <c r="AE44" s="380"/>
      <c r="AF44" s="380"/>
      <c r="AG44" s="380"/>
      <c r="AH44" s="380"/>
      <c r="AI44" s="380"/>
      <c r="AJ44" s="380"/>
      <c r="AK44" s="380"/>
      <c r="AL44" s="380"/>
      <c r="AM44" s="380"/>
      <c r="AN44" s="380"/>
      <c r="AO44" s="380"/>
      <c r="AP44" s="380"/>
      <c r="AQ44" s="380"/>
      <c r="AR44" s="380"/>
      <c r="AS44" s="380"/>
      <c r="AT44" s="380"/>
      <c r="AU44" s="380"/>
      <c r="AV44" s="380"/>
      <c r="AW44" s="380"/>
      <c r="AX44" s="380"/>
      <c r="AY44" s="380"/>
      <c r="AZ44" s="380"/>
      <c r="BA44" s="380"/>
      <c r="BB44" s="380"/>
      <c r="BC44" s="380"/>
      <c r="BD44" s="380"/>
      <c r="BE44" s="380"/>
      <c r="BF44" s="380"/>
      <c r="BG44" s="380"/>
      <c r="BH44" s="380"/>
      <c r="BI44" s="380"/>
      <c r="BJ44" s="380"/>
      <c r="BK44" s="380"/>
      <c r="BL44" s="380"/>
      <c r="BM44" s="380"/>
      <c r="BN44" s="380"/>
      <c r="BO44" s="380"/>
      <c r="BP44" s="380"/>
      <c r="BQ44" s="380"/>
      <c r="BR44" s="380"/>
      <c r="BS44" s="380"/>
      <c r="BT44" s="380"/>
      <c r="BU44" s="380"/>
      <c r="BV44" s="380"/>
      <c r="BW44" s="380"/>
      <c r="BX44" s="380"/>
      <c r="BY44" s="380"/>
      <c r="BZ44" s="380"/>
      <c r="CA44" s="380"/>
      <c r="CB44" s="380"/>
      <c r="CC44" s="380"/>
      <c r="CD44" s="380"/>
      <c r="CE44" s="380"/>
      <c r="CF44" s="380"/>
      <c r="CG44" s="380"/>
      <c r="CH44" s="380"/>
      <c r="CI44" s="380"/>
      <c r="CJ44" s="380"/>
      <c r="CK44" s="380"/>
      <c r="CL44" s="380"/>
      <c r="CM44" s="380"/>
      <c r="CN44" s="380"/>
      <c r="CO44" s="380"/>
      <c r="CP44" s="380"/>
      <c r="CQ44" s="380"/>
      <c r="CR44" s="380"/>
      <c r="CS44" s="380"/>
      <c r="CT44" s="380"/>
      <c r="CU44" s="380"/>
      <c r="CV44" s="380"/>
      <c r="CW44" s="380"/>
      <c r="CX44" s="380"/>
      <c r="CY44" s="380"/>
      <c r="CZ44" s="380"/>
      <c r="DA44" s="380"/>
      <c r="DB44" s="380"/>
      <c r="DC44" s="380"/>
      <c r="DD44" s="380"/>
      <c r="DE44" s="380"/>
      <c r="DF44" s="380"/>
      <c r="DG44" s="380"/>
      <c r="DH44" s="380"/>
      <c r="DI44" s="380"/>
      <c r="DJ44" s="380"/>
      <c r="DK44" s="380"/>
      <c r="DL44" s="380"/>
      <c r="DM44" s="380"/>
      <c r="DN44" s="380"/>
      <c r="DO44" s="380"/>
      <c r="DP44" s="380"/>
      <c r="DQ44" s="380"/>
      <c r="DR44" s="380"/>
      <c r="DS44" s="380"/>
      <c r="DT44" s="380"/>
      <c r="DU44" s="380"/>
      <c r="DV44" s="380"/>
      <c r="DW44" s="380"/>
      <c r="DX44" s="380"/>
      <c r="DY44" s="380"/>
      <c r="DZ44" s="380"/>
      <c r="EA44" s="380"/>
      <c r="EB44" s="380"/>
      <c r="EC44" s="380"/>
      <c r="ED44" s="380"/>
      <c r="EE44" s="380"/>
      <c r="EF44" s="380"/>
      <c r="EG44" s="380"/>
      <c r="EH44" s="380"/>
      <c r="EI44" s="380"/>
      <c r="EJ44" s="380"/>
      <c r="EK44" s="380"/>
      <c r="EL44" s="380"/>
      <c r="EM44" s="380"/>
      <c r="EN44" s="380"/>
      <c r="EO44" s="380"/>
      <c r="EP44" s="380"/>
      <c r="EQ44" s="380"/>
      <c r="ER44" s="380"/>
      <c r="ES44" s="380"/>
      <c r="ET44" s="380"/>
      <c r="EU44" s="380"/>
      <c r="EV44" s="380"/>
      <c r="EW44" s="380"/>
      <c r="EX44" s="380"/>
      <c r="EY44" s="380"/>
      <c r="EZ44" s="380"/>
      <c r="FA44" s="380"/>
      <c r="FB44" s="380"/>
      <c r="FC44" s="380"/>
      <c r="FD44" s="380"/>
      <c r="FE44" s="380"/>
      <c r="FF44" s="380"/>
      <c r="FG44" s="380"/>
      <c r="FH44" s="380"/>
      <c r="FI44" s="380"/>
      <c r="FJ44" s="380"/>
      <c r="FK44" s="380"/>
      <c r="FL44" s="380"/>
      <c r="FM44" s="380"/>
      <c r="FN44" s="380"/>
      <c r="FO44" s="380"/>
      <c r="FP44" s="380"/>
      <c r="FQ44" s="380"/>
      <c r="FR44" s="380"/>
      <c r="FS44" s="380"/>
      <c r="FT44" s="380"/>
      <c r="FU44" s="380"/>
      <c r="FV44" s="380"/>
      <c r="FW44" s="380"/>
      <c r="FX44" s="380"/>
      <c r="FY44" s="380"/>
      <c r="FZ44" s="380"/>
      <c r="GA44" s="380"/>
      <c r="GB44" s="380"/>
      <c r="GC44" s="380"/>
      <c r="GD44" s="380"/>
      <c r="GE44" s="380"/>
      <c r="GF44" s="380"/>
      <c r="GG44" s="380"/>
      <c r="GH44" s="380"/>
      <c r="GI44" s="380"/>
      <c r="GJ44" s="380"/>
      <c r="GK44" s="380"/>
      <c r="GL44" s="380"/>
      <c r="GM44" s="380"/>
      <c r="GN44" s="380"/>
      <c r="GO44" s="380"/>
      <c r="GP44" s="380"/>
      <c r="GQ44" s="380"/>
      <c r="GR44" s="380"/>
      <c r="GS44" s="380"/>
      <c r="GT44" s="380"/>
      <c r="GU44" s="380"/>
      <c r="GV44" s="380"/>
      <c r="GW44" s="380"/>
      <c r="GX44" s="380"/>
      <c r="GY44" s="380"/>
      <c r="GZ44" s="380"/>
      <c r="HA44" s="380"/>
      <c r="HB44" s="380"/>
      <c r="HC44" s="380"/>
      <c r="HD44" s="380"/>
      <c r="HE44" s="380"/>
      <c r="HF44" s="380"/>
      <c r="HG44" s="380"/>
      <c r="HH44" s="380"/>
      <c r="HI44" s="380"/>
      <c r="HJ44" s="380"/>
      <c r="HK44" s="380"/>
      <c r="HL44" s="380"/>
      <c r="HM44" s="380"/>
      <c r="HN44" s="380"/>
      <c r="HO44" s="380"/>
      <c r="HP44" s="380"/>
      <c r="HQ44" s="380"/>
      <c r="HR44" s="380"/>
      <c r="HS44" s="380"/>
      <c r="HT44" s="380"/>
      <c r="HU44" s="380"/>
      <c r="HV44" s="380"/>
      <c r="HW44" s="380"/>
      <c r="HX44" s="380"/>
      <c r="HY44" s="380"/>
      <c r="HZ44" s="380"/>
      <c r="IA44" s="380"/>
      <c r="IB44" s="380"/>
      <c r="IC44" s="380"/>
      <c r="ID44" s="380"/>
      <c r="IE44" s="380"/>
      <c r="IF44" s="380"/>
      <c r="IG44" s="380"/>
      <c r="IH44" s="380"/>
      <c r="II44" s="380"/>
      <c r="IJ44" s="380"/>
      <c r="IK44" s="380"/>
      <c r="IL44" s="380"/>
      <c r="IM44" s="380"/>
      <c r="IN44"/>
    </row>
    <row r="45" spans="2:248 1032:1033" ht="16.899999999999999" customHeight="1" thickBot="1" x14ac:dyDescent="0.25">
      <c r="B45" s="389"/>
      <c r="C45" s="389"/>
      <c r="D45" s="389"/>
      <c r="E45" s="389"/>
      <c r="F45" s="389"/>
      <c r="G45" s="389"/>
      <c r="H45" s="389"/>
      <c r="I45" s="389"/>
      <c r="J45" s="389"/>
      <c r="K45" s="389"/>
      <c r="L45" s="389"/>
      <c r="M45" s="389"/>
      <c r="N45" s="389"/>
      <c r="O45" s="389"/>
      <c r="P45" s="389"/>
      <c r="Q45" s="389"/>
      <c r="R45" s="389"/>
      <c r="S45"/>
      <c r="T45"/>
      <c r="U45"/>
      <c r="V45" s="390"/>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AMR45" s="350"/>
      <c r="AMS45" s="350"/>
    </row>
    <row r="46" spans="2:248 1032:1033" ht="16.899999999999999" customHeight="1" x14ac:dyDescent="0.25">
      <c r="B46" s="310"/>
      <c r="C46" s="20"/>
      <c r="D46" s="20"/>
      <c r="E46" s="20"/>
      <c r="F46" s="20"/>
      <c r="G46" s="20"/>
      <c r="H46" s="20"/>
      <c r="I46" s="20"/>
      <c r="J46" s="20"/>
      <c r="K46" s="20"/>
      <c r="L46" s="20"/>
      <c r="M46" s="20"/>
      <c r="N46" s="20"/>
      <c r="O46" s="20"/>
      <c r="P46" s="20"/>
      <c r="Q46" s="20"/>
      <c r="R46" s="348"/>
    </row>
    <row r="47" spans="2:248 1032:1033" ht="16.899999999999999" customHeight="1" x14ac:dyDescent="0.25">
      <c r="B47" s="310"/>
      <c r="C47" s="20"/>
      <c r="D47" s="20"/>
      <c r="E47" s="20"/>
      <c r="F47" s="20"/>
      <c r="G47" s="20"/>
      <c r="H47" s="20"/>
      <c r="I47" s="20"/>
      <c r="J47" s="20"/>
      <c r="K47" s="20"/>
      <c r="L47" s="20"/>
      <c r="M47" s="20"/>
      <c r="N47" s="20"/>
      <c r="O47" s="20"/>
      <c r="P47" s="20"/>
      <c r="Q47" s="20"/>
      <c r="R47" s="348"/>
    </row>
    <row r="48" spans="2:248 1032:1033" ht="16.899999999999999" customHeight="1" x14ac:dyDescent="0.2">
      <c r="B48" s="399"/>
      <c r="C48" s="399"/>
      <c r="D48" s="399"/>
      <c r="E48" s="399"/>
      <c r="F48" s="399"/>
      <c r="G48" s="399"/>
      <c r="H48" s="399"/>
      <c r="I48" s="399"/>
      <c r="J48" s="399"/>
      <c r="K48" s="399"/>
      <c r="L48" s="399"/>
      <c r="M48" s="399"/>
      <c r="N48" s="399"/>
      <c r="O48" s="399"/>
      <c r="P48" s="399"/>
      <c r="Q48" s="399"/>
      <c r="R48" s="399"/>
      <c r="V48" s="391"/>
    </row>
    <row r="49" spans="2:18" ht="16.899999999999999" customHeight="1" x14ac:dyDescent="0.2">
      <c r="B49" s="392"/>
      <c r="C49" s="400" t="s">
        <v>133</v>
      </c>
      <c r="D49" s="399"/>
      <c r="E49" s="399"/>
      <c r="F49" s="393"/>
      <c r="G49" s="392"/>
      <c r="H49" s="392"/>
      <c r="I49" s="392"/>
      <c r="J49" s="392"/>
      <c r="K49" s="392"/>
      <c r="L49" s="392"/>
      <c r="M49" s="392"/>
      <c r="N49" s="20"/>
      <c r="O49" s="20"/>
      <c r="P49" s="20"/>
      <c r="Q49" s="20"/>
      <c r="R49" s="394"/>
    </row>
    <row r="50" spans="2:18" ht="16.899999999999999" customHeight="1" x14ac:dyDescent="0.2">
      <c r="B50" s="392"/>
      <c r="C50" s="20"/>
      <c r="D50" s="344"/>
      <c r="E50" s="344"/>
      <c r="F50" s="393"/>
      <c r="G50" s="392"/>
      <c r="H50" s="392"/>
      <c r="I50" s="392"/>
      <c r="J50" s="392"/>
      <c r="K50" s="392"/>
      <c r="L50" s="392"/>
      <c r="M50" s="392"/>
      <c r="N50" s="20"/>
      <c r="O50" s="20"/>
      <c r="P50" s="20"/>
      <c r="Q50" s="20"/>
      <c r="R50" s="394"/>
    </row>
    <row r="51" spans="2:18" ht="16.899999999999999" customHeight="1" x14ac:dyDescent="0.2">
      <c r="B51" s="27"/>
      <c r="C51" s="20"/>
      <c r="D51" s="344"/>
      <c r="E51" s="344"/>
      <c r="F51" s="27"/>
      <c r="G51" s="27"/>
      <c r="H51" s="27"/>
      <c r="I51" s="27"/>
      <c r="J51" s="27"/>
      <c r="K51" s="27"/>
      <c r="L51" s="27"/>
      <c r="M51" s="27"/>
      <c r="N51" s="27"/>
      <c r="O51" s="27"/>
      <c r="P51" s="27"/>
      <c r="Q51" s="27"/>
      <c r="R51" s="27"/>
    </row>
    <row r="52" spans="2:18" ht="16.899999999999999" customHeight="1" x14ac:dyDescent="0.2">
      <c r="B52" s="27"/>
      <c r="C52" s="401" t="s">
        <v>1070</v>
      </c>
      <c r="D52" s="27"/>
      <c r="E52" s="27"/>
      <c r="F52" s="27"/>
      <c r="G52" s="27"/>
      <c r="H52" s="27"/>
      <c r="I52" s="27"/>
      <c r="J52" s="27"/>
      <c r="K52" s="27"/>
      <c r="L52" s="27"/>
      <c r="M52" s="27"/>
      <c r="N52" s="27"/>
      <c r="O52" s="27"/>
      <c r="P52" s="27"/>
      <c r="Q52" s="27"/>
      <c r="R52" s="27"/>
    </row>
    <row r="53" spans="2:18" ht="16.899999999999999" customHeight="1" x14ac:dyDescent="0.2">
      <c r="B53" s="27"/>
      <c r="C53" s="401" t="s">
        <v>134</v>
      </c>
      <c r="D53" s="27"/>
      <c r="E53" s="27"/>
      <c r="F53" s="27"/>
      <c r="G53" s="27"/>
      <c r="H53" s="27"/>
      <c r="I53" s="27"/>
      <c r="J53" s="27"/>
      <c r="K53" s="27"/>
      <c r="L53" s="27"/>
      <c r="M53" s="27"/>
      <c r="N53" s="27"/>
      <c r="O53" s="27"/>
      <c r="P53" s="27"/>
      <c r="Q53" s="27"/>
      <c r="R53" s="27"/>
    </row>
    <row r="54" spans="2:18" ht="16.899999999999999" customHeight="1" x14ac:dyDescent="0.25">
      <c r="B54" s="310"/>
      <c r="C54" s="401" t="s">
        <v>135</v>
      </c>
      <c r="D54" s="27"/>
      <c r="E54" s="27"/>
      <c r="F54" s="20"/>
      <c r="G54" s="20"/>
      <c r="H54" s="20"/>
      <c r="I54" s="20"/>
      <c r="J54" s="20"/>
      <c r="K54" s="20"/>
      <c r="L54" s="20"/>
      <c r="M54" s="20"/>
      <c r="N54" s="20"/>
      <c r="O54" s="20"/>
      <c r="P54" s="20"/>
      <c r="Q54" s="20"/>
      <c r="R54" s="394"/>
    </row>
    <row r="55" spans="2:18" ht="16.899999999999999" customHeight="1" x14ac:dyDescent="0.2">
      <c r="R55" s="394"/>
    </row>
    <row r="57" spans="2:18" ht="16.899999999999999" customHeight="1" x14ac:dyDescent="0.2">
      <c r="R57" s="394"/>
    </row>
  </sheetData>
  <protectedRanges>
    <protectedRange sqref="B48:C48 B49:D50 E48:E53 B51:C53" name="Intervalo1"/>
  </protectedRanges>
  <mergeCells count="60">
    <mergeCell ref="B19:R19"/>
    <mergeCell ref="G3:H3"/>
    <mergeCell ref="G4:H4"/>
    <mergeCell ref="G5:H5"/>
    <mergeCell ref="O3:Q3"/>
    <mergeCell ref="O4:Q4"/>
    <mergeCell ref="O5:Q5"/>
    <mergeCell ref="O8:P8"/>
    <mergeCell ref="O9:P9"/>
    <mergeCell ref="C12:E12"/>
    <mergeCell ref="C13:E13"/>
    <mergeCell ref="B16:R16"/>
    <mergeCell ref="B18:R18"/>
    <mergeCell ref="C8:E8"/>
    <mergeCell ref="C10:E10"/>
    <mergeCell ref="C11:E11"/>
    <mergeCell ref="O13:P13"/>
    <mergeCell ref="O14:P14"/>
    <mergeCell ref="O10:P10"/>
    <mergeCell ref="O11:P11"/>
    <mergeCell ref="O12:P12"/>
    <mergeCell ref="B42:C42"/>
    <mergeCell ref="B43:C43"/>
    <mergeCell ref="B44:C44"/>
    <mergeCell ref="B40:B41"/>
    <mergeCell ref="C40:C41"/>
    <mergeCell ref="B34:B35"/>
    <mergeCell ref="C34:C35"/>
    <mergeCell ref="B36:B37"/>
    <mergeCell ref="C36:C37"/>
    <mergeCell ref="B38:B39"/>
    <mergeCell ref="C38:C39"/>
    <mergeCell ref="B28:B29"/>
    <mergeCell ref="C28:C29"/>
    <mergeCell ref="B30:B31"/>
    <mergeCell ref="C30:C31"/>
    <mergeCell ref="B32:B33"/>
    <mergeCell ref="C32:C33"/>
    <mergeCell ref="R20:R21"/>
    <mergeCell ref="B22:B23"/>
    <mergeCell ref="C22:C23"/>
    <mergeCell ref="B24:B25"/>
    <mergeCell ref="C24:C25"/>
    <mergeCell ref="N20:N21"/>
    <mergeCell ref="O20:O21"/>
    <mergeCell ref="P20:P21"/>
    <mergeCell ref="Q20:Q21"/>
    <mergeCell ref="B26:B27"/>
    <mergeCell ref="C26:C27"/>
    <mergeCell ref="K20:K21"/>
    <mergeCell ref="L20:L21"/>
    <mergeCell ref="M20:M21"/>
    <mergeCell ref="B20:B21"/>
    <mergeCell ref="C20:D21"/>
    <mergeCell ref="E20:E21"/>
    <mergeCell ref="F20:F21"/>
    <mergeCell ref="G20:G21"/>
    <mergeCell ref="H20:H21"/>
    <mergeCell ref="I20:I21"/>
    <mergeCell ref="J20:J21"/>
  </mergeCells>
  <conditionalFormatting sqref="E22:Q41">
    <cfRule type="cellIs" dxfId="0" priority="9" operator="equal">
      <formula>0</formula>
    </cfRule>
  </conditionalFormatting>
  <pageMargins left="0" right="0" top="0.39370078740157483" bottom="0.39370078740157483" header="0.31496062992125984" footer="0.31496062992125984"/>
  <pageSetup paperSize="9" scale="50" orientation="landscape" r:id="rId1"/>
  <drawing r:id="rId2"/>
</worksheet>
</file>

<file path=docProps/app.xml><?xml version="1.0" encoding="utf-8"?>
<Properties xmlns="http://schemas.openxmlformats.org/officeDocument/2006/extended-properties" xmlns:vt="http://schemas.openxmlformats.org/officeDocument/2006/docPropsVTypes">
  <TotalTime>354858</TotalTime>
  <Application>Microsoft Excel</Application>
  <DocSecurity>0</DocSecurity>
  <ScaleCrop>false</ScaleCrop>
  <HeadingPairs>
    <vt:vector size="4" baseType="variant">
      <vt:variant>
        <vt:lpstr>Planilhas</vt:lpstr>
      </vt:variant>
      <vt:variant>
        <vt:i4>3</vt:i4>
      </vt:variant>
      <vt:variant>
        <vt:lpstr>Intervalos Nomeados</vt:lpstr>
      </vt:variant>
      <vt:variant>
        <vt:i4>7</vt:i4>
      </vt:variant>
    </vt:vector>
  </HeadingPairs>
  <TitlesOfParts>
    <vt:vector size="10" baseType="lpstr">
      <vt:lpstr>PLANILHA SERVIÇOS</vt:lpstr>
      <vt:lpstr>PLANILHA RESUMO</vt:lpstr>
      <vt:lpstr>CRONOGRAMA FÍSICO FINANCEIRO</vt:lpstr>
      <vt:lpstr>'CRONOGRAMA FÍSICO FINANCEIRO'!Area_de_impressao</vt:lpstr>
      <vt:lpstr>'PLANILHA SERVIÇOS'!Area_de_impressao</vt:lpstr>
      <vt:lpstr>'PLANILHA SERVIÇOS'!Print_Area_0</vt:lpstr>
      <vt:lpstr>'PLANILHA SERVIÇOS'!Print_Area_0_0</vt:lpstr>
      <vt:lpstr>'PLANILHA SERVIÇOS'!Print_Area_0_0_0</vt:lpstr>
      <vt:lpstr>'PLANILHA SERVIÇOS'!Print_Area_0_0_0_0</vt:lpstr>
      <vt:lpstr>'PLANILHA SERVIÇOS'!Print_Area_0_0_0_0_0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Marcia Loureiro Chaves Soldera</dc:creator>
  <cp:lastModifiedBy>paulo irmao</cp:lastModifiedBy>
  <cp:revision>716</cp:revision>
  <cp:lastPrinted>2020-10-27T16:23:12Z</cp:lastPrinted>
  <dcterms:created xsi:type="dcterms:W3CDTF">2014-07-09T10:37:43Z</dcterms:created>
  <dcterms:modified xsi:type="dcterms:W3CDTF">2020-12-16T16:24:55Z</dcterms:modified>
</cp:coreProperties>
</file>