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-COMPRAS\PRIV\4 Unidade de Compras\6 - PREGÃO ELETRÔNICO\1745-30.00-18-0 Projetos Executivos DPE Uruguaiana\"/>
    </mc:Choice>
  </mc:AlternateContent>
  <bookViews>
    <workbookView xWindow="0" yWindow="0" windowWidth="7470" windowHeight="10485" activeTab="2"/>
  </bookViews>
  <sheets>
    <sheet name="PLANILHA ITENS" sheetId="3" r:id="rId1"/>
    <sheet name="CRONOGRAMA" sheetId="4" r:id="rId2"/>
    <sheet name="PLANILHA ITENS (2)" sheetId="5" r:id="rId3"/>
  </sheets>
  <definedNames>
    <definedName name="_xlnm.Print_Area" localSheetId="1">CRONOGRAMA!$B$4:$Y$23</definedName>
    <definedName name="_xlnm.Print_Area" localSheetId="0">'PLANILHA ITENS'!$B$3:$AC$23</definedName>
    <definedName name="_xlnm.Print_Area" localSheetId="2">'PLANILHA ITENS (2)'!$A$2:$Q$41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5" l="1"/>
  <c r="K38" i="5"/>
  <c r="J28" i="5"/>
  <c r="K28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9" i="5"/>
  <c r="K39" i="5" s="1"/>
  <c r="J40" i="5"/>
  <c r="K40" i="5" s="1"/>
  <c r="J27" i="5"/>
  <c r="K27" i="5" s="1"/>
  <c r="I29" i="5"/>
  <c r="I38" i="5"/>
  <c r="H28" i="5"/>
  <c r="I28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9" i="5"/>
  <c r="I39" i="5" s="1"/>
  <c r="H40" i="5"/>
  <c r="I40" i="5" s="1"/>
  <c r="H27" i="5"/>
  <c r="I27" i="5" s="1"/>
  <c r="G33" i="5"/>
  <c r="G27" i="5"/>
  <c r="F28" i="5"/>
  <c r="G28" i="5" s="1"/>
  <c r="F29" i="5"/>
  <c r="G29" i="5" s="1"/>
  <c r="F30" i="5"/>
  <c r="G30" i="5" s="1"/>
  <c r="F31" i="5"/>
  <c r="G31" i="5" s="1"/>
  <c r="F32" i="5"/>
  <c r="G32" i="5" s="1"/>
  <c r="F33" i="5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40" i="5"/>
  <c r="G40" i="5" s="1"/>
  <c r="F27" i="5"/>
  <c r="B34" i="5"/>
  <c r="B35" i="5" s="1"/>
  <c r="B36" i="5" s="1"/>
  <c r="B37" i="5" s="1"/>
  <c r="Q22" i="5"/>
  <c r="N22" i="5"/>
  <c r="K22" i="5"/>
  <c r="B9" i="5"/>
  <c r="B18" i="5" s="1"/>
  <c r="B19" i="5" s="1"/>
  <c r="B20" i="5" s="1"/>
  <c r="G8" i="5"/>
  <c r="H8" i="5" s="1"/>
  <c r="G7" i="5"/>
  <c r="H7" i="5" s="1"/>
  <c r="B7" i="5"/>
  <c r="B8" i="5" s="1"/>
  <c r="I41" i="5" l="1"/>
  <c r="K41" i="5"/>
  <c r="G41" i="5"/>
  <c r="H22" i="5"/>
  <c r="B10" i="5"/>
  <c r="B11" i="5" s="1"/>
  <c r="B12" i="5" s="1"/>
  <c r="B13" i="5" s="1"/>
  <c r="B14" i="5" s="1"/>
  <c r="B15" i="5" s="1"/>
  <c r="B16" i="5" s="1"/>
  <c r="B17" i="5" s="1"/>
  <c r="AC23" i="3"/>
  <c r="W10" i="3"/>
  <c r="W19" i="3" s="1"/>
  <c r="W20" i="3" s="1"/>
  <c r="W21" i="3" s="1"/>
  <c r="W8" i="3"/>
  <c r="W9" i="3" s="1"/>
  <c r="V23" i="3"/>
  <c r="O23" i="3"/>
  <c r="H23" i="3"/>
  <c r="H9" i="3"/>
  <c r="G9" i="3"/>
  <c r="H8" i="3"/>
  <c r="G8" i="3"/>
  <c r="P10" i="3"/>
  <c r="P19" i="3" s="1"/>
  <c r="P20" i="3" s="1"/>
  <c r="P21" i="3" s="1"/>
  <c r="P8" i="3"/>
  <c r="P9" i="3" s="1"/>
  <c r="I10" i="3"/>
  <c r="I19" i="3" s="1"/>
  <c r="I20" i="3" s="1"/>
  <c r="I21" i="3" s="1"/>
  <c r="I8" i="3"/>
  <c r="I9" i="3" s="1"/>
  <c r="W11" i="3" l="1"/>
  <c r="W12" i="3" s="1"/>
  <c r="W13" i="3" s="1"/>
  <c r="W14" i="3" s="1"/>
  <c r="W15" i="3" s="1"/>
  <c r="W16" i="3" s="1"/>
  <c r="W17" i="3" s="1"/>
  <c r="W18" i="3" s="1"/>
  <c r="P11" i="3"/>
  <c r="P12" i="3" s="1"/>
  <c r="P13" i="3" s="1"/>
  <c r="P14" i="3" s="1"/>
  <c r="P15" i="3" s="1"/>
  <c r="P16" i="3" s="1"/>
  <c r="P17" i="3" s="1"/>
  <c r="P18" i="3" s="1"/>
  <c r="I11" i="3"/>
  <c r="I12" i="3" s="1"/>
  <c r="I13" i="3" s="1"/>
  <c r="I14" i="3" s="1"/>
  <c r="I15" i="3" s="1"/>
  <c r="I16" i="3" s="1"/>
  <c r="I17" i="3" s="1"/>
  <c r="I18" i="3" s="1"/>
  <c r="B10" i="3"/>
  <c r="B19" i="3" s="1"/>
  <c r="B20" i="3" s="1"/>
  <c r="B21" i="3" s="1"/>
  <c r="B8" i="3"/>
  <c r="B9" i="3" s="1"/>
  <c r="B13" i="4"/>
  <c r="B14" i="4" s="1"/>
  <c r="B15" i="4" s="1"/>
  <c r="B16" i="4" s="1"/>
  <c r="B17" i="4" s="1"/>
  <c r="B18" i="4" s="1"/>
  <c r="B19" i="4"/>
  <c r="B20" i="4" s="1"/>
  <c r="B21" i="4" s="1"/>
  <c r="B11" i="4"/>
  <c r="B12" i="4" s="1"/>
  <c r="B10" i="4"/>
  <c r="B9" i="4"/>
  <c r="B8" i="4"/>
  <c r="I6" i="4"/>
  <c r="J6" i="4" s="1"/>
  <c r="K6" i="4" s="1"/>
  <c r="L6" i="4" s="1"/>
  <c r="M6" i="4" s="1"/>
  <c r="N6" i="4" s="1"/>
  <c r="B11" i="3" l="1"/>
  <c r="B12" i="3" s="1"/>
  <c r="B13" i="3" s="1"/>
  <c r="B14" i="3" s="1"/>
  <c r="B15" i="3" s="1"/>
  <c r="B16" i="3" s="1"/>
  <c r="B17" i="3" s="1"/>
  <c r="B18" i="3" s="1"/>
  <c r="O6" i="4"/>
  <c r="P6" i="4" s="1"/>
  <c r="Q6" i="4" s="1"/>
  <c r="R6" i="4" s="1"/>
  <c r="S6" i="4" s="1"/>
  <c r="T6" i="4" s="1"/>
  <c r="U6" i="4" s="1"/>
  <c r="V6" i="4" l="1"/>
  <c r="W6" i="4" s="1"/>
  <c r="X6" i="4" s="1"/>
  <c r="Y6" i="4" s="1"/>
</calcChain>
</file>

<file path=xl/sharedStrings.xml><?xml version="1.0" encoding="utf-8"?>
<sst xmlns="http://schemas.openxmlformats.org/spreadsheetml/2006/main" count="309" uniqueCount="58">
  <si>
    <t>CRONOGRAMA</t>
  </si>
  <si>
    <t>Item</t>
  </si>
  <si>
    <t>Discriminação</t>
  </si>
  <si>
    <t>TOTAL</t>
  </si>
  <si>
    <t>SERVIÇOS INICIAIS</t>
  </si>
  <si>
    <t xml:space="preserve"> PREÇO TOTAL DO ITEM </t>
  </si>
  <si>
    <t xml:space="preserve"> TOTAL </t>
  </si>
  <si>
    <t>PROJETOS EXECUTIVOS</t>
  </si>
  <si>
    <t>ORÇAMENTO</t>
  </si>
  <si>
    <t>Composições De Preços Unitários (CPUs)</t>
  </si>
  <si>
    <t>Projeto Executivo de Instalações Elétricas</t>
  </si>
  <si>
    <t>Projeto Executivo de Instalações Hidrossanitárias</t>
  </si>
  <si>
    <t>Projeto Executivo de Climatização e Ventilação</t>
  </si>
  <si>
    <t>Projeto Básico de Canteiro de Obras</t>
  </si>
  <si>
    <t>Projeto Executivo de Estruturas e Fundações</t>
  </si>
  <si>
    <t>Levantamento topográfico</t>
  </si>
  <si>
    <t>PLANILHA DE PREÇOS E QUANTIDADES</t>
  </si>
  <si>
    <t xml:space="preserve"> PREÇO UNITÁRIO</t>
  </si>
  <si>
    <t>QUANTIDADE</t>
  </si>
  <si>
    <t>UNIDADE</t>
  </si>
  <si>
    <t>Sondagem</t>
  </si>
  <si>
    <t>Projeto Executivo de Pavimentação e Drenagem</t>
  </si>
  <si>
    <t>Projeto Executivo de Rede Pluvial e Drenagem</t>
  </si>
  <si>
    <t>Projeto Executivo de Rede Lógica e Telefonia</t>
  </si>
  <si>
    <t xml:space="preserve">Planilha Orçamentária </t>
  </si>
  <si>
    <t>conj</t>
  </si>
  <si>
    <t>unid</t>
  </si>
  <si>
    <t>CONTRATAÇÃO DE EMPRESA ESPECIALIZADA PARA A ELABORAÇÃO DE PROJETOS EXECUTIVOS E ORÇAMENTO PARA CONSTRUÇÃO DA NOVA SEDE DA DEFENSORIA REGIONAL DE URUGUAIANA</t>
  </si>
  <si>
    <t>REUNIÃO 01</t>
  </si>
  <si>
    <t>ELABORAÇÃO ETAPA 1</t>
  </si>
  <si>
    <t>ANÁLISE FISCALIZAÇÃO</t>
  </si>
  <si>
    <t>ELABORAÇÃO ETAPA 2</t>
  </si>
  <si>
    <t>ELABORAÇÃO ETAPA 3</t>
  </si>
  <si>
    <t>ELABORAÇÃO ETAPA 4</t>
  </si>
  <si>
    <t>ELABORAÇÃO ETAPA 5</t>
  </si>
  <si>
    <t>ELABORAÇÃO ETAPA 6</t>
  </si>
  <si>
    <t>REUNIÃO 02</t>
  </si>
  <si>
    <t>REUNIÃO 03</t>
  </si>
  <si>
    <t>REUNIÃO 04</t>
  </si>
  <si>
    <t>REUNIÃO 05</t>
  </si>
  <si>
    <t>REUNIÃO 06</t>
  </si>
  <si>
    <t>DIA</t>
  </si>
  <si>
    <t>ALL TRUST SERVIÇOS E CONSULTORIA TODA</t>
  </si>
  <si>
    <t>ARQUITECH ENGENHARIA E TECNOLOGIA</t>
  </si>
  <si>
    <t>CONCREMAT ENGENHARIA</t>
  </si>
  <si>
    <t>CONTRATEC ENGENHARIA LTDA</t>
  </si>
  <si>
    <t>ALL TRUST SERVIÇOS E CONSULTORIA LTDA</t>
  </si>
  <si>
    <t>Lote</t>
  </si>
  <si>
    <t xml:space="preserve">Unidade </t>
  </si>
  <si>
    <t>Quant</t>
  </si>
  <si>
    <t>Menor Valor</t>
  </si>
  <si>
    <t>Menor Valor Total</t>
  </si>
  <si>
    <t>Média</t>
  </si>
  <si>
    <t>Média Total</t>
  </si>
  <si>
    <t>Mediana</t>
  </si>
  <si>
    <t>Mediana Total</t>
  </si>
  <si>
    <t xml:space="preserve">Item 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</si>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</sst>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&quot;.&quot;0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7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" borderId="10" applyNumberFormat="0" applyFont="0" applyAlignment="0" applyProtection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4" xfId="3" applyBorder="1" applyAlignment="1">
      <alignment horizontal="center" vertical="center"/>
    </xf>
    <xf numFmtId="0" fontId="3" fillId="3" borderId="1" xfId="3" applyBorder="1" applyAlignment="1">
      <alignment horizontal="left" vertical="center"/>
    </xf>
    <xf numFmtId="0" fontId="3" fillId="3" borderId="1" xfId="3" applyBorder="1" applyAlignment="1">
      <alignment horizontal="center" vertical="center"/>
    </xf>
    <xf numFmtId="2" fontId="3" fillId="3" borderId="1" xfId="3" applyNumberFormat="1" applyBorder="1" applyAlignment="1">
      <alignment horizontal="center" vertical="center"/>
    </xf>
    <xf numFmtId="4" fontId="3" fillId="3" borderId="8" xfId="3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3" borderId="16" xfId="3" applyBorder="1" applyAlignment="1">
      <alignment horizontal="center" vertical="center"/>
    </xf>
    <xf numFmtId="0" fontId="3" fillId="3" borderId="17" xfId="3" applyBorder="1" applyAlignment="1">
      <alignment horizontal="left" vertical="center"/>
    </xf>
    <xf numFmtId="0" fontId="3" fillId="3" borderId="17" xfId="3" applyBorder="1" applyAlignment="1">
      <alignment horizontal="center" vertical="center"/>
    </xf>
    <xf numFmtId="4" fontId="3" fillId="3" borderId="17" xfId="3" applyNumberFormat="1" applyBorder="1" applyAlignment="1">
      <alignment horizontal="center" vertical="center"/>
    </xf>
    <xf numFmtId="0" fontId="2" fillId="3" borderId="23" xfId="2" applyBorder="1" applyAlignment="1">
      <alignment horizontal="center" vertical="center" wrapText="1"/>
    </xf>
    <xf numFmtId="0" fontId="2" fillId="3" borderId="24" xfId="2" applyBorder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9" fontId="4" fillId="2" borderId="3" xfId="1" applyNumberFormat="1" applyFont="1" applyBorder="1" applyAlignment="1">
      <alignment horizontal="center" vertical="center"/>
    </xf>
    <xf numFmtId="9" fontId="4" fillId="2" borderId="3" xfId="6" applyFont="1" applyFill="1" applyBorder="1" applyAlignment="1">
      <alignment horizontal="center" vertical="center"/>
    </xf>
    <xf numFmtId="9" fontId="4" fillId="0" borderId="3" xfId="6" applyFont="1" applyBorder="1" applyAlignment="1">
      <alignment horizontal="center" vertical="center"/>
    </xf>
    <xf numFmtId="9" fontId="8" fillId="3" borderId="1" xfId="6" applyFont="1" applyFill="1" applyBorder="1" applyAlignment="1">
      <alignment horizontal="center" vertical="center"/>
    </xf>
    <xf numFmtId="9" fontId="4" fillId="5" borderId="3" xfId="8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 wrapText="1"/>
    </xf>
    <xf numFmtId="0" fontId="2" fillId="3" borderId="25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2" applyBorder="1" applyAlignment="1">
      <alignment horizontal="center" vertical="center"/>
    </xf>
    <xf numFmtId="0" fontId="3" fillId="3" borderId="8" xfId="3" applyBorder="1" applyAlignment="1">
      <alignment horizontal="center" vertical="center"/>
    </xf>
    <xf numFmtId="9" fontId="4" fillId="0" borderId="15" xfId="6" applyFont="1" applyBorder="1" applyAlignment="1">
      <alignment horizontal="center" vertical="center"/>
    </xf>
    <xf numFmtId="9" fontId="8" fillId="3" borderId="8" xfId="6" applyFont="1" applyFill="1" applyBorder="1" applyAlignment="1">
      <alignment horizontal="center" vertical="center"/>
    </xf>
    <xf numFmtId="9" fontId="4" fillId="4" borderId="10" xfId="7" applyNumberFormat="1" applyFont="1" applyBorder="1" applyAlignment="1">
      <alignment horizontal="center" vertical="center"/>
    </xf>
    <xf numFmtId="9" fontId="4" fillId="5" borderId="15" xfId="8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3" fillId="3" borderId="9" xfId="3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3" fillId="3" borderId="14" xfId="3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2" fillId="3" borderId="28" xfId="2" applyBorder="1" applyAlignment="1">
      <alignment horizontal="center" vertical="center" wrapText="1"/>
    </xf>
    <xf numFmtId="0" fontId="2" fillId="3" borderId="29" xfId="2" applyBorder="1" applyAlignment="1">
      <alignment horizontal="center" vertical="center"/>
    </xf>
    <xf numFmtId="9" fontId="4" fillId="2" borderId="7" xfId="1" applyNumberFormat="1" applyFont="1" applyBorder="1" applyAlignment="1">
      <alignment horizontal="center" vertical="center"/>
    </xf>
    <xf numFmtId="9" fontId="8" fillId="3" borderId="14" xfId="6" applyFont="1" applyFill="1" applyBorder="1" applyAlignment="1">
      <alignment horizontal="center" vertical="center"/>
    </xf>
    <xf numFmtId="9" fontId="4" fillId="0" borderId="7" xfId="6" applyFont="1" applyBorder="1" applyAlignment="1">
      <alignment horizontal="center" vertical="center"/>
    </xf>
    <xf numFmtId="4" fontId="3" fillId="3" borderId="16" xfId="3" applyNumberFormat="1" applyBorder="1" applyAlignment="1">
      <alignment horizontal="center" vertical="center"/>
    </xf>
    <xf numFmtId="43" fontId="0" fillId="0" borderId="3" xfId="9" applyFont="1" applyBorder="1" applyAlignment="1">
      <alignment horizontal="center" vertical="center"/>
    </xf>
    <xf numFmtId="43" fontId="0" fillId="0" borderId="15" xfId="9" applyFont="1" applyBorder="1" applyAlignment="1">
      <alignment horizontal="center" vertical="center"/>
    </xf>
    <xf numFmtId="43" fontId="3" fillId="3" borderId="1" xfId="9" applyFont="1" applyFill="1" applyBorder="1" applyAlignment="1">
      <alignment horizontal="center" vertical="center"/>
    </xf>
    <xf numFmtId="43" fontId="3" fillId="3" borderId="8" xfId="9" applyFont="1" applyFill="1" applyBorder="1" applyAlignment="1">
      <alignment horizontal="center" vertical="center"/>
    </xf>
    <xf numFmtId="43" fontId="3" fillId="3" borderId="17" xfId="9" applyFont="1" applyFill="1" applyBorder="1" applyAlignment="1">
      <alignment horizontal="center" vertical="center"/>
    </xf>
    <xf numFmtId="43" fontId="2" fillId="3" borderId="18" xfId="9" applyFont="1" applyFill="1" applyBorder="1" applyAlignment="1">
      <alignment horizontal="center" vertical="center"/>
    </xf>
    <xf numFmtId="0" fontId="2" fillId="3" borderId="20" xfId="2" applyBorder="1" applyAlignment="1">
      <alignment horizontal="center" vertical="center" wrapText="1"/>
    </xf>
    <xf numFmtId="0" fontId="2" fillId="3" borderId="21" xfId="2" applyBorder="1" applyAlignment="1">
      <alignment horizontal="center" vertical="center" wrapText="1"/>
    </xf>
    <xf numFmtId="0" fontId="2" fillId="3" borderId="22" xfId="2" applyBorder="1" applyAlignment="1">
      <alignment horizontal="center" vertical="center" wrapText="1"/>
    </xf>
    <xf numFmtId="0" fontId="2" fillId="3" borderId="11" xfId="2" applyBorder="1" applyAlignment="1">
      <alignment horizontal="center" vertical="center"/>
    </xf>
    <xf numFmtId="0" fontId="2" fillId="3" borderId="12" xfId="2" applyBorder="1" applyAlignment="1">
      <alignment horizontal="center" vertical="center"/>
    </xf>
    <xf numFmtId="0" fontId="2" fillId="3" borderId="13" xfId="2" applyBorder="1" applyAlignment="1">
      <alignment horizontal="center" vertical="center"/>
    </xf>
    <xf numFmtId="0" fontId="2" fillId="3" borderId="20" xfId="2" applyBorder="1" applyAlignment="1">
      <alignment horizontal="center" vertical="center"/>
    </xf>
    <xf numFmtId="0" fontId="2" fillId="3" borderId="21" xfId="2" applyBorder="1" applyAlignment="1">
      <alignment horizontal="center" vertical="center"/>
    </xf>
    <xf numFmtId="0" fontId="2" fillId="3" borderId="22" xfId="2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" fontId="3" fillId="3" borderId="32" xfId="3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3" fillId="3" borderId="34" xfId="3" applyBorder="1" applyAlignment="1">
      <alignment horizontal="center" vertical="center"/>
    </xf>
    <xf numFmtId="43" fontId="0" fillId="0" borderId="7" xfId="9" applyFont="1" applyBorder="1" applyAlignment="1">
      <alignment horizontal="center" vertical="center"/>
    </xf>
    <xf numFmtId="43" fontId="3" fillId="3" borderId="14" xfId="9" applyFont="1" applyFill="1" applyBorder="1" applyAlignment="1">
      <alignment horizontal="center" vertical="center"/>
    </xf>
    <xf numFmtId="43" fontId="3" fillId="3" borderId="16" xfId="9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" borderId="20" xfId="2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43" fontId="0" fillId="0" borderId="40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/>
    </xf>
    <xf numFmtId="43" fontId="0" fillId="0" borderId="37" xfId="0" applyNumberFormat="1" applyBorder="1" applyAlignment="1">
      <alignment horizontal="center" vertical="center"/>
    </xf>
  </cellXfs>
  <cellStyles count="10">
    <cellStyle name="Cálculo" xfId="3" builtinId="22"/>
    <cellStyle name="Ênfase4" xfId="8" builtinId="41"/>
    <cellStyle name="Neutra" xfId="1" builtinId="28"/>
    <cellStyle name="Normal" xfId="0" builtinId="0"/>
    <cellStyle name="Normal 2" xfId="4"/>
    <cellStyle name="Nota" xfId="7" builtinId="10"/>
    <cellStyle name="Porcentagem" xfId="6" builtinId="5"/>
    <cellStyle name="Saída" xfId="2" builtinId="21"/>
    <cellStyle name="Vírgula" xfId="9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64" name="Texto 9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9" name="Texto 13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67" name="Texto 16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2990850</xdr:colOff>
      <xdr:row>20</xdr:row>
      <xdr:rowOff>0</xdr:rowOff>
    </xdr:from>
    <xdr:to>
      <xdr:col>2</xdr:col>
      <xdr:colOff>2991835</xdr:colOff>
      <xdr:row>20</xdr:row>
      <xdr:rowOff>0</xdr:rowOff>
    </xdr:to>
    <xdr:sp macro="" textlink="">
      <xdr:nvSpPr>
        <xdr:cNvPr id="68" name="Line 91"/>
        <xdr:cNvSpPr>
          <a:spLocks noChangeShapeType="1"/>
        </xdr:cNvSpPr>
      </xdr:nvSpPr>
      <xdr:spPr bwMode="auto">
        <a:xfrm>
          <a:off x="4648200" y="1200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8" name="Texto 19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pt-BR"/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7" name="Texto 20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71" name="Texto 23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123825</xdr:colOff>
      <xdr:row>20</xdr:row>
      <xdr:rowOff>0</xdr:rowOff>
    </xdr:from>
    <xdr:to>
      <xdr:col>8</xdr:col>
      <xdr:colOff>123825</xdr:colOff>
      <xdr:row>20</xdr:row>
      <xdr:rowOff>0</xdr:rowOff>
    </xdr:to>
    <xdr:sp macro="" textlink="">
      <xdr:nvSpPr>
        <xdr:cNvPr id="72" name="Texto 26"/>
        <xdr:cNvSpPr txBox="1">
          <a:spLocks noChangeArrowheads="1"/>
        </xdr:cNvSpPr>
      </xdr:nvSpPr>
      <xdr:spPr bwMode="auto">
        <a:xfrm>
          <a:off x="10077450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74" name="Texto 37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123825</xdr:colOff>
      <xdr:row>20</xdr:row>
      <xdr:rowOff>0</xdr:rowOff>
    </xdr:from>
    <xdr:to>
      <xdr:col>8</xdr:col>
      <xdr:colOff>123825</xdr:colOff>
      <xdr:row>20</xdr:row>
      <xdr:rowOff>0</xdr:rowOff>
    </xdr:to>
    <xdr:sp macro="" textlink="">
      <xdr:nvSpPr>
        <xdr:cNvPr id="75" name="Texto 40"/>
        <xdr:cNvSpPr txBox="1">
          <a:spLocks noChangeArrowheads="1"/>
        </xdr:cNvSpPr>
      </xdr:nvSpPr>
      <xdr:spPr bwMode="auto">
        <a:xfrm>
          <a:off x="10077450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77" name="Texto 44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4" name="Texto 47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3" name="Texto 48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83" name="Texto 73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2" name="Texto 76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1" name="Texto 77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87" name="Texto 84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50" name="Texto 87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9" name="Texto 88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8" name="Texto 98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8</xdr:col>
      <xdr:colOff>123825</xdr:colOff>
      <xdr:row>20</xdr:row>
      <xdr:rowOff>0</xdr:rowOff>
    </xdr:from>
    <xdr:to>
      <xdr:col>8</xdr:col>
      <xdr:colOff>123825</xdr:colOff>
      <xdr:row>20</xdr:row>
      <xdr:rowOff>0</xdr:rowOff>
    </xdr:to>
    <xdr:sp macro="" textlink="">
      <xdr:nvSpPr>
        <xdr:cNvPr id="94" name="Texto 99"/>
        <xdr:cNvSpPr txBox="1">
          <a:spLocks noChangeArrowheads="1"/>
        </xdr:cNvSpPr>
      </xdr:nvSpPr>
      <xdr:spPr bwMode="auto">
        <a:xfrm>
          <a:off x="10077450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6" name="Texto 113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5" name="Texto 114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4" name="Texto 124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3" name="Texto 125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2" name="Texto 131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1" name="Texto 132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40" name="Texto 141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39" name="Texto 145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38" name="Texto 146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3</xdr:col>
      <xdr:colOff>985</xdr:colOff>
      <xdr:row>20</xdr:row>
      <xdr:rowOff>0</xdr:rowOff>
    </xdr:to>
    <xdr:sp macro="" textlink="">
      <xdr:nvSpPr>
        <xdr:cNvPr id="115" name="Texto 150"/>
        <xdr:cNvSpPr txBox="1">
          <a:spLocks noChangeArrowheads="1"/>
        </xdr:cNvSpPr>
      </xdr:nvSpPr>
      <xdr:spPr bwMode="auto">
        <a:xfrm>
          <a:off x="5038725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37" name="Texto 153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36" name="Texto 154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133350</xdr:colOff>
      <xdr:row>20</xdr:row>
      <xdr:rowOff>0</xdr:rowOff>
    </xdr:from>
    <xdr:to>
      <xdr:col>8</xdr:col>
      <xdr:colOff>133350</xdr:colOff>
      <xdr:row>20</xdr:row>
      <xdr:rowOff>0</xdr:rowOff>
    </xdr:to>
    <xdr:sp macro="" textlink="">
      <xdr:nvSpPr>
        <xdr:cNvPr id="3135" name="Texto 163"/>
        <xdr:cNvSpPr txBox="1">
          <a:spLocks noChangeArrowheads="1"/>
        </xdr:cNvSpPr>
      </xdr:nvSpPr>
      <xdr:spPr bwMode="auto">
        <a:xfrm>
          <a:off x="9639300" y="971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8</xdr:col>
      <xdr:colOff>123825</xdr:colOff>
      <xdr:row>20</xdr:row>
      <xdr:rowOff>0</xdr:rowOff>
    </xdr:from>
    <xdr:to>
      <xdr:col>8</xdr:col>
      <xdr:colOff>123825</xdr:colOff>
      <xdr:row>20</xdr:row>
      <xdr:rowOff>0</xdr:rowOff>
    </xdr:to>
    <xdr:sp macro="" textlink="">
      <xdr:nvSpPr>
        <xdr:cNvPr id="121" name="Texto 169"/>
        <xdr:cNvSpPr txBox="1">
          <a:spLocks noChangeArrowheads="1"/>
        </xdr:cNvSpPr>
      </xdr:nvSpPr>
      <xdr:spPr bwMode="auto">
        <a:xfrm>
          <a:off x="10077450" y="1200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45" name="Texto 9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46" name="Texto 16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2990850</xdr:colOff>
      <xdr:row>20</xdr:row>
      <xdr:rowOff>0</xdr:rowOff>
    </xdr:from>
    <xdr:ext cx="0" cy="0"/>
    <xdr:sp macro="" textlink="">
      <xdr:nvSpPr>
        <xdr:cNvPr id="47" name="Line 91"/>
        <xdr:cNvSpPr>
          <a:spLocks noChangeShapeType="1"/>
        </xdr:cNvSpPr>
      </xdr:nvSpPr>
      <xdr:spPr bwMode="auto">
        <a:xfrm>
          <a:off x="4210050" y="5705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48" name="Texto 23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49" name="Texto 37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0" name="Texto 44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1" name="Texto 73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2" name="Texto 84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3" name="Texto 95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4" name="Texto 110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5" name="Texto 121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6" name="Texto 128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7" name="Texto 138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8" name="Texto 144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59" name="Texto 150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60" name="Texto 160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9</xdr:col>
      <xdr:colOff>3286125</xdr:colOff>
      <xdr:row>20</xdr:row>
      <xdr:rowOff>0</xdr:rowOff>
    </xdr:from>
    <xdr:ext cx="0" cy="0"/>
    <xdr:sp macro="" textlink="">
      <xdr:nvSpPr>
        <xdr:cNvPr id="61" name="Texto 166"/>
        <xdr:cNvSpPr txBox="1">
          <a:spLocks noChangeArrowheads="1"/>
        </xdr:cNvSpPr>
      </xdr:nvSpPr>
      <xdr:spPr bwMode="auto">
        <a:xfrm>
          <a:off x="4257675" y="5705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62" name="Texto 9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63" name="Texto 16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2990850</xdr:colOff>
      <xdr:row>20</xdr:row>
      <xdr:rowOff>0</xdr:rowOff>
    </xdr:from>
    <xdr:ext cx="0" cy="0"/>
    <xdr:sp macro="" textlink="">
      <xdr:nvSpPr>
        <xdr:cNvPr id="65" name="Line 91"/>
        <xdr:cNvSpPr>
          <a:spLocks noChangeShapeType="1"/>
        </xdr:cNvSpPr>
      </xdr:nvSpPr>
      <xdr:spPr bwMode="auto">
        <a:xfrm>
          <a:off x="4210050" y="5895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66" name="Texto 23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69" name="Texto 37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70" name="Texto 44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73" name="Texto 73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76" name="Texto 84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78" name="Texto 95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79" name="Texto 110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0" name="Texto 121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1" name="Texto 128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2" name="Texto 138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4" name="Texto 144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5" name="Texto 150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6" name="Texto 160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16</xdr:col>
      <xdr:colOff>3286125</xdr:colOff>
      <xdr:row>20</xdr:row>
      <xdr:rowOff>0</xdr:rowOff>
    </xdr:from>
    <xdr:ext cx="0" cy="0"/>
    <xdr:sp macro="" textlink="">
      <xdr:nvSpPr>
        <xdr:cNvPr id="88" name="Texto 166"/>
        <xdr:cNvSpPr txBox="1">
          <a:spLocks noChangeArrowheads="1"/>
        </xdr:cNvSpPr>
      </xdr:nvSpPr>
      <xdr:spPr bwMode="auto">
        <a:xfrm>
          <a:off x="4257675" y="589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89" name="Texto 9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0" name="Texto 16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2990850</xdr:colOff>
      <xdr:row>20</xdr:row>
      <xdr:rowOff>0</xdr:rowOff>
    </xdr:from>
    <xdr:ext cx="0" cy="0"/>
    <xdr:sp macro="" textlink="">
      <xdr:nvSpPr>
        <xdr:cNvPr id="91" name="Line 91"/>
        <xdr:cNvSpPr>
          <a:spLocks noChangeShapeType="1"/>
        </xdr:cNvSpPr>
      </xdr:nvSpPr>
      <xdr:spPr bwMode="auto">
        <a:xfrm>
          <a:off x="15192375" y="590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3" name="Texto 23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5" name="Texto 37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7" name="Texto 44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8" name="Texto 73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99" name="Texto 84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1" name="Texto 95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2" name="Texto 110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3" name="Texto 121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5" name="Texto 128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6" name="Texto 138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7" name="Texto 144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09" name="Texto 150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10" name="Texto 160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23</xdr:col>
      <xdr:colOff>3286125</xdr:colOff>
      <xdr:row>20</xdr:row>
      <xdr:rowOff>0</xdr:rowOff>
    </xdr:from>
    <xdr:ext cx="0" cy="0"/>
    <xdr:sp macro="" textlink="">
      <xdr:nvSpPr>
        <xdr:cNvPr id="112" name="Texto 166"/>
        <xdr:cNvSpPr txBox="1">
          <a:spLocks noChangeArrowheads="1"/>
        </xdr:cNvSpPr>
      </xdr:nvSpPr>
      <xdr:spPr bwMode="auto">
        <a:xfrm>
          <a:off x="15192375" y="59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2" name="Texto 9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4" name="Texto 16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2</xdr:col>
      <xdr:colOff>2990850</xdr:colOff>
      <xdr:row>20</xdr:row>
      <xdr:rowOff>0</xdr:rowOff>
    </xdr:from>
    <xdr:to>
      <xdr:col>2</xdr:col>
      <xdr:colOff>2990850</xdr:colOff>
      <xdr:row>20</xdr:row>
      <xdr:rowOff>0</xdr:rowOff>
    </xdr:to>
    <xdr:sp macro="" textlink="">
      <xdr:nvSpPr>
        <xdr:cNvPr id="5" name="Line 91"/>
        <xdr:cNvSpPr>
          <a:spLocks noChangeShapeType="1"/>
        </xdr:cNvSpPr>
      </xdr:nvSpPr>
      <xdr:spPr bwMode="auto">
        <a:xfrm>
          <a:off x="4210050" y="599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6" name="Texto 19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pt-BR"/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7" name="Texto 20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8" name="Texto 23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10" name="Texto 37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12" name="Texto 44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13" name="Texto 47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14" name="Texto 48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15" name="Texto 73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16" name="Texto 76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17" name="Texto 77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18" name="Texto 84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19" name="Texto 87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0" name="Texto 88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21" name="Texto 95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2" name="Texto 98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24" name="Texto 110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5" name="Texto 113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6" name="Texto 114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27" name="Texto 121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8" name="Texto 124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29" name="Texto 125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30" name="Texto 128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1" name="Texto 131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2" name="Texto 132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33" name="Texto 138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4" name="Texto 141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35" name="Texto 144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6" name="Texto 145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7" name="Texto 146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38" name="Texto 150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39" name="Texto 153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40" name="Texto 154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41" name="Texto 160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xdr:twoCellAnchor>
    <xdr:from>
      <xdr:col>6</xdr:col>
      <xdr:colOff>133350</xdr:colOff>
      <xdr:row>20</xdr:row>
      <xdr:rowOff>0</xdr:rowOff>
    </xdr:from>
    <xdr:to>
      <xdr:col>6</xdr:col>
      <xdr:colOff>133350</xdr:colOff>
      <xdr:row>20</xdr:row>
      <xdr:rowOff>0</xdr:rowOff>
    </xdr:to>
    <xdr:sp macro="" textlink="">
      <xdr:nvSpPr>
        <xdr:cNvPr id="42" name="Texto 163"/>
        <xdr:cNvSpPr txBox="1">
          <a:spLocks noChangeArrowheads="1"/>
        </xdr:cNvSpPr>
      </xdr:nvSpPr>
      <xdr:spPr bwMode="auto">
        <a:xfrm>
          <a:off x="10858500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20</xdr:row>
      <xdr:rowOff>0</xdr:rowOff>
    </xdr:from>
    <xdr:to>
      <xdr:col>2</xdr:col>
      <xdr:colOff>3286125</xdr:colOff>
      <xdr:row>20</xdr:row>
      <xdr:rowOff>0</xdr:rowOff>
    </xdr:to>
    <xdr:sp macro="" textlink="">
      <xdr:nvSpPr>
        <xdr:cNvPr id="43" name="Texto 166"/>
        <xdr:cNvSpPr txBox="1">
          <a:spLocks noChangeArrowheads="1"/>
        </xdr:cNvSpPr>
      </xdr:nvSpPr>
      <xdr:spPr bwMode="auto">
        <a:xfrm>
          <a:off x="4505325" y="5991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2" name="Texto 9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4" name="Texto 16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2990850</xdr:colOff>
      <xdr:row>19</xdr:row>
      <xdr:rowOff>0</xdr:rowOff>
    </xdr:from>
    <xdr:to>
      <xdr:col>2</xdr:col>
      <xdr:colOff>2991835</xdr:colOff>
      <xdr:row>19</xdr:row>
      <xdr:rowOff>0</xdr:rowOff>
    </xdr:to>
    <xdr:sp macro="" textlink="">
      <xdr:nvSpPr>
        <xdr:cNvPr id="5" name="Line 91"/>
        <xdr:cNvSpPr>
          <a:spLocks noChangeShapeType="1"/>
        </xdr:cNvSpPr>
      </xdr:nvSpPr>
      <xdr:spPr bwMode="auto">
        <a:xfrm>
          <a:off x="4019550" y="6324600"/>
          <a:ext cx="9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8" name="Texto 23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9" name="Texto 26"/>
        <xdr:cNvSpPr txBox="1">
          <a:spLocks noChangeArrowheads="1"/>
        </xdr:cNvSpPr>
      </xdr:nvSpPr>
      <xdr:spPr bwMode="auto">
        <a:xfrm>
          <a:off x="7877175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10" name="Texto 37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1" name="Texto 40"/>
        <xdr:cNvSpPr txBox="1">
          <a:spLocks noChangeArrowheads="1"/>
        </xdr:cNvSpPr>
      </xdr:nvSpPr>
      <xdr:spPr bwMode="auto">
        <a:xfrm>
          <a:off x="7877175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12" name="Texto 44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15" name="Texto 73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18" name="Texto 84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2" name="Texto 99"/>
        <xdr:cNvSpPr txBox="1">
          <a:spLocks noChangeArrowheads="1"/>
        </xdr:cNvSpPr>
      </xdr:nvSpPr>
      <xdr:spPr bwMode="auto">
        <a:xfrm>
          <a:off x="7877175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2</xdr:col>
      <xdr:colOff>3286125</xdr:colOff>
      <xdr:row>19</xdr:row>
      <xdr:rowOff>0</xdr:rowOff>
    </xdr:from>
    <xdr:to>
      <xdr:col>2</xdr:col>
      <xdr:colOff>3287110</xdr:colOff>
      <xdr:row>19</xdr:row>
      <xdr:rowOff>0</xdr:rowOff>
    </xdr:to>
    <xdr:sp macro="" textlink="">
      <xdr:nvSpPr>
        <xdr:cNvPr id="32" name="Texto 150"/>
        <xdr:cNvSpPr txBox="1">
          <a:spLocks noChangeArrowheads="1"/>
        </xdr:cNvSpPr>
      </xdr:nvSpPr>
      <xdr:spPr bwMode="auto">
        <a:xfrm>
          <a:off x="4076700" y="6324600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36" name="Texto 169"/>
        <xdr:cNvSpPr txBox="1">
          <a:spLocks noChangeArrowheads="1"/>
        </xdr:cNvSpPr>
      </xdr:nvSpPr>
      <xdr:spPr bwMode="auto">
        <a:xfrm>
          <a:off x="7877175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SUBTOTAL</a:t>
          </a:r>
        </a:p>
      </xdr:txBody>
    </xdr:sp>
    <xdr:clientData/>
  </xdr:two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37" name="Texto 9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38" name="Texto 16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39" name="Line 91"/>
        <xdr:cNvSpPr>
          <a:spLocks noChangeShapeType="1"/>
        </xdr:cNvSpPr>
      </xdr:nvSpPr>
      <xdr:spPr bwMode="auto">
        <a:xfrm>
          <a:off x="111633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0" name="Texto 23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1" name="Texto 37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2" name="Texto 44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3" name="Texto 73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4" name="Texto 84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5" name="Texto 95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6" name="Texto 110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7" name="Texto 121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8" name="Texto 128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49" name="Texto 138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50" name="Texto 144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51" name="Texto 150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52" name="Texto 160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0" cy="0"/>
    <xdr:sp macro="" textlink="">
      <xdr:nvSpPr>
        <xdr:cNvPr id="53" name="Texto 166"/>
        <xdr:cNvSpPr txBox="1">
          <a:spLocks noChangeArrowheads="1"/>
        </xdr:cNvSpPr>
      </xdr:nvSpPr>
      <xdr:spPr bwMode="auto">
        <a:xfrm>
          <a:off x="112204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4" name="Texto 9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5" name="Texto 16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6" name="Line 91"/>
        <xdr:cNvSpPr>
          <a:spLocks noChangeShapeType="1"/>
        </xdr:cNvSpPr>
      </xdr:nvSpPr>
      <xdr:spPr bwMode="auto">
        <a:xfrm>
          <a:off x="1830705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7" name="Texto 23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8" name="Texto 37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59" name="Texto 44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0" name="Texto 73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1" name="Texto 84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2" name="Texto 95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3" name="Texto 110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4" name="Texto 121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5" name="Texto 128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6" name="Texto 138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7" name="Texto 144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8" name="Texto 150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69" name="Texto 160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0" cy="0"/>
    <xdr:sp macro="" textlink="">
      <xdr:nvSpPr>
        <xdr:cNvPr id="70" name="Texto 166"/>
        <xdr:cNvSpPr txBox="1">
          <a:spLocks noChangeArrowheads="1"/>
        </xdr:cNvSpPr>
      </xdr:nvSpPr>
      <xdr:spPr bwMode="auto">
        <a:xfrm>
          <a:off x="1836420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1" name="Texto 9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2" name="Texto 16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3" name="Line 91"/>
        <xdr:cNvSpPr>
          <a:spLocks noChangeShapeType="1"/>
        </xdr:cNvSpPr>
      </xdr:nvSpPr>
      <xdr:spPr bwMode="auto">
        <a:xfrm>
          <a:off x="254508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4" name="Texto 23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5" name="Texto 37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6" name="Texto 44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7" name="Texto 73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8" name="Texto 84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79" name="Texto 95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0" name="Texto 110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1" name="Texto 121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2" name="Texto 128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3" name="Texto 138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4" name="Texto 144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5" name="Texto 150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6" name="Texto 160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 macro="" textlink="">
      <xdr:nvSpPr>
        <xdr:cNvPr id="87" name="Texto 166"/>
        <xdr:cNvSpPr txBox="1">
          <a:spLocks noChangeArrowheads="1"/>
        </xdr:cNvSpPr>
      </xdr:nvSpPr>
      <xdr:spPr bwMode="auto">
        <a:xfrm>
          <a:off x="25507950" y="632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88" name="Texto 9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89" name="Texto 16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2990850</xdr:colOff>
      <xdr:row>39</xdr:row>
      <xdr:rowOff>0</xdr:rowOff>
    </xdr:from>
    <xdr:ext cx="985" cy="0"/>
    <xdr:sp macro="" textlink="">
      <xdr:nvSpPr>
        <xdr:cNvPr id="90" name="Line 91"/>
        <xdr:cNvSpPr>
          <a:spLocks noChangeShapeType="1"/>
        </xdr:cNvSpPr>
      </xdr:nvSpPr>
      <xdr:spPr bwMode="auto">
        <a:xfrm>
          <a:off x="4098131" y="5381625"/>
          <a:ext cx="9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1" name="Texto 23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2" name="Texto 37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3" name="Texto 44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4" name="Texto 73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5" name="Texto 84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3286125</xdr:colOff>
      <xdr:row>39</xdr:row>
      <xdr:rowOff>0</xdr:rowOff>
    </xdr:from>
    <xdr:ext cx="985" cy="0"/>
    <xdr:sp macro="" textlink="">
      <xdr:nvSpPr>
        <xdr:cNvPr id="96" name="Texto 150"/>
        <xdr:cNvSpPr txBox="1">
          <a:spLocks noChangeArrowheads="1"/>
        </xdr:cNvSpPr>
      </xdr:nvSpPr>
      <xdr:spPr bwMode="auto">
        <a:xfrm>
          <a:off x="4393406" y="5381625"/>
          <a:ext cx="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3"/>
  <sheetViews>
    <sheetView zoomScaleNormal="100" zoomScaleSheetLayoutView="85" workbookViewId="0">
      <selection activeCell="I1" sqref="I1:L1048576"/>
    </sheetView>
  </sheetViews>
  <sheetFormatPr defaultRowHeight="15" x14ac:dyDescent="0.25"/>
  <cols>
    <col min="1" max="1" width="9.140625" style="2"/>
    <col min="2" max="2" width="6.28515625" style="2" customWidth="1"/>
    <col min="3" max="3" width="45.7109375" style="4" customWidth="1"/>
    <col min="4" max="4" width="10" style="2" customWidth="1"/>
    <col min="5" max="5" width="8.28515625" style="2" customWidth="1"/>
    <col min="6" max="8" width="12.28515625" style="2" customWidth="1"/>
    <col min="9" max="9" width="6.28515625" style="2" customWidth="1"/>
    <col min="10" max="10" width="45.7109375" style="4" customWidth="1"/>
    <col min="11" max="11" width="10" style="2" customWidth="1"/>
    <col min="12" max="12" width="8.28515625" style="2" customWidth="1"/>
    <col min="13" max="15" width="12.28515625" style="2" customWidth="1"/>
    <col min="16" max="16" width="6.28515625" style="2" customWidth="1"/>
    <col min="17" max="17" width="45.7109375" style="4" customWidth="1"/>
    <col min="18" max="18" width="10" style="2" customWidth="1"/>
    <col min="19" max="19" width="8.28515625" style="2" customWidth="1"/>
    <col min="20" max="22" width="12.28515625" style="2" customWidth="1"/>
    <col min="23" max="23" width="6.28515625" style="2" customWidth="1"/>
    <col min="24" max="24" width="45.7109375" style="4" customWidth="1"/>
    <col min="25" max="25" width="10" style="2" customWidth="1"/>
    <col min="26" max="26" width="8.28515625" style="2" customWidth="1"/>
    <col min="27" max="29" width="12.28515625" style="2" customWidth="1"/>
    <col min="30" max="16384" width="9.140625" style="2"/>
  </cols>
  <sheetData>
    <row r="2" spans="2:29" ht="15.75" thickBot="1" x14ac:dyDescent="0.3"/>
    <row r="3" spans="2:29" ht="15.75" thickBot="1" x14ac:dyDescent="0.3">
      <c r="B3" s="62" t="s">
        <v>43</v>
      </c>
      <c r="C3" s="63"/>
      <c r="D3" s="63"/>
      <c r="E3" s="63"/>
      <c r="F3" s="63"/>
      <c r="G3" s="63"/>
      <c r="H3" s="64"/>
      <c r="I3" s="62" t="s">
        <v>42</v>
      </c>
      <c r="J3" s="63"/>
      <c r="K3" s="63"/>
      <c r="L3" s="63"/>
      <c r="M3" s="63"/>
      <c r="N3" s="63"/>
      <c r="O3" s="64"/>
      <c r="P3" s="62" t="s">
        <v>44</v>
      </c>
      <c r="Q3" s="63"/>
      <c r="R3" s="63"/>
      <c r="S3" s="63"/>
      <c r="T3" s="63"/>
      <c r="U3" s="63"/>
      <c r="V3" s="64"/>
      <c r="W3" s="62" t="s">
        <v>45</v>
      </c>
      <c r="X3" s="63"/>
      <c r="Y3" s="63"/>
      <c r="Z3" s="63"/>
      <c r="AA3" s="63"/>
      <c r="AB3" s="63"/>
      <c r="AC3" s="64"/>
    </row>
    <row r="4" spans="2:29" ht="24.75" customHeight="1" thickBot="1" x14ac:dyDescent="0.3">
      <c r="B4" s="62" t="s">
        <v>16</v>
      </c>
      <c r="C4" s="63"/>
      <c r="D4" s="63"/>
      <c r="E4" s="63"/>
      <c r="F4" s="63"/>
      <c r="G4" s="63"/>
      <c r="H4" s="64"/>
      <c r="I4" s="62" t="s">
        <v>16</v>
      </c>
      <c r="J4" s="63"/>
      <c r="K4" s="63"/>
      <c r="L4" s="63"/>
      <c r="M4" s="63"/>
      <c r="N4" s="63"/>
      <c r="O4" s="64"/>
      <c r="P4" s="62" t="s">
        <v>16</v>
      </c>
      <c r="Q4" s="63"/>
      <c r="R4" s="63"/>
      <c r="S4" s="63"/>
      <c r="T4" s="63"/>
      <c r="U4" s="63"/>
      <c r="V4" s="64"/>
      <c r="W4" s="62" t="s">
        <v>16</v>
      </c>
      <c r="X4" s="63"/>
      <c r="Y4" s="63"/>
      <c r="Z4" s="63"/>
      <c r="AA4" s="63"/>
      <c r="AB4" s="63"/>
      <c r="AC4" s="64"/>
    </row>
    <row r="5" spans="2:29" ht="66.75" customHeight="1" thickBot="1" x14ac:dyDescent="0.3">
      <c r="B5" s="59" t="s">
        <v>27</v>
      </c>
      <c r="C5" s="60"/>
      <c r="D5" s="60"/>
      <c r="E5" s="60"/>
      <c r="F5" s="60"/>
      <c r="G5" s="60"/>
      <c r="H5" s="61"/>
      <c r="I5" s="59" t="s">
        <v>27</v>
      </c>
      <c r="J5" s="60"/>
      <c r="K5" s="60"/>
      <c r="L5" s="60"/>
      <c r="M5" s="60"/>
      <c r="N5" s="60"/>
      <c r="O5" s="61"/>
      <c r="P5" s="59" t="s">
        <v>27</v>
      </c>
      <c r="Q5" s="60"/>
      <c r="R5" s="60"/>
      <c r="S5" s="60"/>
      <c r="T5" s="60"/>
      <c r="U5" s="60"/>
      <c r="V5" s="61"/>
      <c r="W5" s="59" t="s">
        <v>27</v>
      </c>
      <c r="X5" s="60"/>
      <c r="Y5" s="60"/>
      <c r="Z5" s="60"/>
      <c r="AA5" s="60"/>
      <c r="AB5" s="60"/>
      <c r="AC5" s="61"/>
    </row>
    <row r="6" spans="2:29" s="1" customFormat="1" ht="45" x14ac:dyDescent="0.25">
      <c r="B6" s="8" t="s">
        <v>1</v>
      </c>
      <c r="C6" s="9" t="s">
        <v>2</v>
      </c>
      <c r="D6" s="10" t="s">
        <v>19</v>
      </c>
      <c r="E6" s="10" t="s">
        <v>18</v>
      </c>
      <c r="F6" s="10" t="s">
        <v>17</v>
      </c>
      <c r="G6" s="10" t="s">
        <v>5</v>
      </c>
      <c r="H6" s="11" t="s">
        <v>6</v>
      </c>
      <c r="I6" s="8" t="s">
        <v>1</v>
      </c>
      <c r="J6" s="9" t="s">
        <v>2</v>
      </c>
      <c r="K6" s="10" t="s">
        <v>19</v>
      </c>
      <c r="L6" s="10" t="s">
        <v>18</v>
      </c>
      <c r="M6" s="10" t="s">
        <v>17</v>
      </c>
      <c r="N6" s="10" t="s">
        <v>5</v>
      </c>
      <c r="O6" s="11" t="s">
        <v>6</v>
      </c>
      <c r="P6" s="8" t="s">
        <v>1</v>
      </c>
      <c r="Q6" s="9" t="s">
        <v>2</v>
      </c>
      <c r="R6" s="10" t="s">
        <v>19</v>
      </c>
      <c r="S6" s="10" t="s">
        <v>18</v>
      </c>
      <c r="T6" s="10" t="s">
        <v>17</v>
      </c>
      <c r="U6" s="10" t="s">
        <v>5</v>
      </c>
      <c r="V6" s="11" t="s">
        <v>6</v>
      </c>
      <c r="W6" s="8" t="s">
        <v>1</v>
      </c>
      <c r="X6" s="9" t="s">
        <v>2</v>
      </c>
      <c r="Y6" s="10" t="s">
        <v>19</v>
      </c>
      <c r="Z6" s="10" t="s">
        <v>18</v>
      </c>
      <c r="AA6" s="10" t="s">
        <v>17</v>
      </c>
      <c r="AB6" s="10" t="s">
        <v>5</v>
      </c>
      <c r="AC6" s="11" t="s">
        <v>6</v>
      </c>
    </row>
    <row r="7" spans="2:29" ht="22.5" customHeight="1" x14ac:dyDescent="0.25">
      <c r="B7" s="45">
        <v>1</v>
      </c>
      <c r="C7" s="13" t="s">
        <v>4</v>
      </c>
      <c r="D7" s="14"/>
      <c r="E7" s="15"/>
      <c r="F7" s="14"/>
      <c r="G7" s="14"/>
      <c r="H7" s="16"/>
      <c r="I7" s="45">
        <v>1</v>
      </c>
      <c r="J7" s="13" t="s">
        <v>4</v>
      </c>
      <c r="K7" s="14"/>
      <c r="L7" s="15"/>
      <c r="M7" s="14"/>
      <c r="N7" s="14"/>
      <c r="O7" s="16"/>
      <c r="P7" s="45">
        <v>1</v>
      </c>
      <c r="Q7" s="13" t="s">
        <v>4</v>
      </c>
      <c r="R7" s="14"/>
      <c r="S7" s="15"/>
      <c r="T7" s="14"/>
      <c r="U7" s="14"/>
      <c r="V7" s="16"/>
      <c r="W7" s="45">
        <v>1</v>
      </c>
      <c r="X7" s="13" t="s">
        <v>4</v>
      </c>
      <c r="Y7" s="14"/>
      <c r="Z7" s="15"/>
      <c r="AA7" s="14"/>
      <c r="AB7" s="14"/>
      <c r="AC7" s="16"/>
    </row>
    <row r="8" spans="2:29" ht="22.5" customHeight="1" x14ac:dyDescent="0.25">
      <c r="B8" s="44">
        <f>B7*100+1</f>
        <v>101</v>
      </c>
      <c r="C8" s="5" t="s">
        <v>15</v>
      </c>
      <c r="D8" s="3" t="s">
        <v>26</v>
      </c>
      <c r="E8" s="7">
        <v>1</v>
      </c>
      <c r="F8" s="53">
        <v>5840.4</v>
      </c>
      <c r="G8" s="53">
        <f>F8*E8</f>
        <v>5840.4</v>
      </c>
      <c r="H8" s="54">
        <f>G8</f>
        <v>5840.4</v>
      </c>
      <c r="I8" s="44">
        <f>I7*100+1</f>
        <v>101</v>
      </c>
      <c r="J8" s="5" t="s">
        <v>15</v>
      </c>
      <c r="K8" s="3" t="s">
        <v>26</v>
      </c>
      <c r="L8" s="7">
        <v>1</v>
      </c>
      <c r="M8" s="53">
        <v>6500</v>
      </c>
      <c r="N8" s="53">
        <v>6500</v>
      </c>
      <c r="O8" s="54">
        <v>6500</v>
      </c>
      <c r="P8" s="44">
        <f>P7*100+1</f>
        <v>101</v>
      </c>
      <c r="Q8" s="5" t="s">
        <v>15</v>
      </c>
      <c r="R8" s="3" t="s">
        <v>26</v>
      </c>
      <c r="S8" s="7">
        <v>1</v>
      </c>
      <c r="T8" s="53">
        <v>4500</v>
      </c>
      <c r="U8" s="53">
        <v>4500</v>
      </c>
      <c r="V8" s="54">
        <v>4500</v>
      </c>
      <c r="W8" s="44">
        <f>W7*100+1</f>
        <v>101</v>
      </c>
      <c r="X8" s="5" t="s">
        <v>15</v>
      </c>
      <c r="Y8" s="3" t="s">
        <v>26</v>
      </c>
      <c r="Z8" s="7">
        <v>1</v>
      </c>
      <c r="AA8" s="53">
        <v>15000</v>
      </c>
      <c r="AB8" s="53">
        <v>15000</v>
      </c>
      <c r="AC8" s="54">
        <v>15000</v>
      </c>
    </row>
    <row r="9" spans="2:29" ht="22.5" customHeight="1" x14ac:dyDescent="0.25">
      <c r="B9" s="44">
        <f>B8+1</f>
        <v>102</v>
      </c>
      <c r="C9" s="5" t="s">
        <v>20</v>
      </c>
      <c r="D9" s="3" t="s">
        <v>25</v>
      </c>
      <c r="E9" s="7">
        <v>1</v>
      </c>
      <c r="F9" s="53">
        <v>13629.1</v>
      </c>
      <c r="G9" s="53">
        <f>F9*E9</f>
        <v>13629.1</v>
      </c>
      <c r="H9" s="54">
        <f>G9</f>
        <v>13629.1</v>
      </c>
      <c r="I9" s="44">
        <f>I8+1</f>
        <v>102</v>
      </c>
      <c r="J9" s="5" t="s">
        <v>20</v>
      </c>
      <c r="K9" s="3" t="s">
        <v>25</v>
      </c>
      <c r="L9" s="7">
        <v>1</v>
      </c>
      <c r="M9" s="53">
        <v>6800</v>
      </c>
      <c r="N9" s="53">
        <v>6800</v>
      </c>
      <c r="O9" s="54">
        <v>6800</v>
      </c>
      <c r="P9" s="44">
        <f>P8+1</f>
        <v>102</v>
      </c>
      <c r="Q9" s="5" t="s">
        <v>20</v>
      </c>
      <c r="R9" s="3" t="s">
        <v>25</v>
      </c>
      <c r="S9" s="7">
        <v>1</v>
      </c>
      <c r="T9" s="53">
        <v>3750</v>
      </c>
      <c r="U9" s="53">
        <v>3750</v>
      </c>
      <c r="V9" s="54">
        <v>3750</v>
      </c>
      <c r="W9" s="44">
        <f>W8+1</f>
        <v>102</v>
      </c>
      <c r="X9" s="5" t="s">
        <v>20</v>
      </c>
      <c r="Y9" s="3" t="s">
        <v>25</v>
      </c>
      <c r="Z9" s="7">
        <v>1</v>
      </c>
      <c r="AA9" s="53">
        <v>20000</v>
      </c>
      <c r="AB9" s="53">
        <v>20000</v>
      </c>
      <c r="AC9" s="54">
        <v>20000</v>
      </c>
    </row>
    <row r="10" spans="2:29" ht="22.5" customHeight="1" x14ac:dyDescent="0.25">
      <c r="B10" s="45">
        <f>B7+1</f>
        <v>2</v>
      </c>
      <c r="C10" s="13" t="s">
        <v>7</v>
      </c>
      <c r="D10" s="14"/>
      <c r="E10" s="15"/>
      <c r="F10" s="14"/>
      <c r="G10" s="14"/>
      <c r="H10" s="16"/>
      <c r="I10" s="45">
        <f>I7+1</f>
        <v>2</v>
      </c>
      <c r="J10" s="13" t="s">
        <v>7</v>
      </c>
      <c r="K10" s="14"/>
      <c r="L10" s="15"/>
      <c r="M10" s="14"/>
      <c r="N10" s="14"/>
      <c r="O10" s="16"/>
      <c r="P10" s="45">
        <f>P7+1</f>
        <v>2</v>
      </c>
      <c r="Q10" s="13" t="s">
        <v>7</v>
      </c>
      <c r="R10" s="14"/>
      <c r="S10" s="15"/>
      <c r="T10" s="14"/>
      <c r="U10" s="14"/>
      <c r="V10" s="16"/>
      <c r="W10" s="45">
        <f>W7+1</f>
        <v>2</v>
      </c>
      <c r="X10" s="13" t="s">
        <v>7</v>
      </c>
      <c r="Y10" s="14"/>
      <c r="Z10" s="15"/>
      <c r="AA10" s="14"/>
      <c r="AB10" s="14"/>
      <c r="AC10" s="16"/>
    </row>
    <row r="11" spans="2:29" ht="22.5" customHeight="1" x14ac:dyDescent="0.25">
      <c r="B11" s="44">
        <f>B10*100+1</f>
        <v>201</v>
      </c>
      <c r="C11" s="5" t="s">
        <v>21</v>
      </c>
      <c r="D11" s="3" t="s">
        <v>25</v>
      </c>
      <c r="E11" s="7">
        <v>1</v>
      </c>
      <c r="F11" s="53">
        <v>12231.27</v>
      </c>
      <c r="G11" s="53">
        <v>12231.27</v>
      </c>
      <c r="H11" s="53">
        <v>12231.27</v>
      </c>
      <c r="I11" s="44">
        <f>I10*100+1</f>
        <v>201</v>
      </c>
      <c r="J11" s="5" t="s">
        <v>21</v>
      </c>
      <c r="K11" s="3" t="s">
        <v>25</v>
      </c>
      <c r="L11" s="7">
        <v>1</v>
      </c>
      <c r="M11" s="53">
        <v>9370</v>
      </c>
      <c r="N11" s="53">
        <v>9370</v>
      </c>
      <c r="O11" s="53">
        <v>9370</v>
      </c>
      <c r="P11" s="44">
        <f>P10*100+1</f>
        <v>201</v>
      </c>
      <c r="Q11" s="5" t="s">
        <v>21</v>
      </c>
      <c r="R11" s="3" t="s">
        <v>25</v>
      </c>
      <c r="S11" s="7">
        <v>1</v>
      </c>
      <c r="T11" s="53">
        <v>5060</v>
      </c>
      <c r="U11" s="53">
        <v>5060</v>
      </c>
      <c r="V11" s="53">
        <v>5060</v>
      </c>
      <c r="W11" s="44">
        <f>W10*100+1</f>
        <v>201</v>
      </c>
      <c r="X11" s="5" t="s">
        <v>21</v>
      </c>
      <c r="Y11" s="3" t="s">
        <v>25</v>
      </c>
      <c r="Z11" s="7">
        <v>1</v>
      </c>
      <c r="AA11" s="53">
        <v>35000</v>
      </c>
      <c r="AB11" s="53">
        <v>35000</v>
      </c>
      <c r="AC11" s="53">
        <v>35000</v>
      </c>
    </row>
    <row r="12" spans="2:29" ht="22.5" customHeight="1" x14ac:dyDescent="0.25">
      <c r="B12" s="44">
        <f>B11+1</f>
        <v>202</v>
      </c>
      <c r="C12" s="5" t="s">
        <v>14</v>
      </c>
      <c r="D12" s="3" t="s">
        <v>25</v>
      </c>
      <c r="E12" s="7">
        <v>1</v>
      </c>
      <c r="F12" s="53">
        <v>26506.49</v>
      </c>
      <c r="G12" s="53">
        <v>26506.49</v>
      </c>
      <c r="H12" s="53">
        <v>26506.49</v>
      </c>
      <c r="I12" s="44">
        <f>I11+1</f>
        <v>202</v>
      </c>
      <c r="J12" s="5" t="s">
        <v>14</v>
      </c>
      <c r="K12" s="3" t="s">
        <v>25</v>
      </c>
      <c r="L12" s="7">
        <v>1</v>
      </c>
      <c r="M12" s="53">
        <v>19000</v>
      </c>
      <c r="N12" s="53">
        <v>19000</v>
      </c>
      <c r="O12" s="53">
        <v>19000</v>
      </c>
      <c r="P12" s="44">
        <f>P11+1</f>
        <v>202</v>
      </c>
      <c r="Q12" s="5" t="s">
        <v>14</v>
      </c>
      <c r="R12" s="3" t="s">
        <v>25</v>
      </c>
      <c r="S12" s="7">
        <v>1</v>
      </c>
      <c r="T12" s="53">
        <v>6900</v>
      </c>
      <c r="U12" s="53">
        <v>6900</v>
      </c>
      <c r="V12" s="53">
        <v>6900</v>
      </c>
      <c r="W12" s="44">
        <f>W11+1</f>
        <v>202</v>
      </c>
      <c r="X12" s="5" t="s">
        <v>14</v>
      </c>
      <c r="Y12" s="3" t="s">
        <v>25</v>
      </c>
      <c r="Z12" s="7">
        <v>1</v>
      </c>
      <c r="AA12" s="53">
        <v>35000</v>
      </c>
      <c r="AB12" s="53">
        <v>35000</v>
      </c>
      <c r="AC12" s="53">
        <v>35000</v>
      </c>
    </row>
    <row r="13" spans="2:29" ht="22.5" customHeight="1" x14ac:dyDescent="0.25">
      <c r="B13" s="44">
        <f t="shared" ref="B13:B18" si="0">B12+1</f>
        <v>203</v>
      </c>
      <c r="C13" s="5" t="s">
        <v>22</v>
      </c>
      <c r="D13" s="3" t="s">
        <v>25</v>
      </c>
      <c r="E13" s="7">
        <v>1</v>
      </c>
      <c r="F13" s="53">
        <v>12231.27</v>
      </c>
      <c r="G13" s="53">
        <v>12231.27</v>
      </c>
      <c r="H13" s="53">
        <v>12231.27</v>
      </c>
      <c r="I13" s="44">
        <f t="shared" ref="I13:I18" si="1">I12+1</f>
        <v>203</v>
      </c>
      <c r="J13" s="5" t="s">
        <v>22</v>
      </c>
      <c r="K13" s="3" t="s">
        <v>25</v>
      </c>
      <c r="L13" s="7">
        <v>1</v>
      </c>
      <c r="M13" s="53">
        <v>15000</v>
      </c>
      <c r="N13" s="53">
        <v>15000</v>
      </c>
      <c r="O13" s="53">
        <v>15000</v>
      </c>
      <c r="P13" s="44">
        <f t="shared" ref="P13:P18" si="2">P12+1</f>
        <v>203</v>
      </c>
      <c r="Q13" s="5" t="s">
        <v>22</v>
      </c>
      <c r="R13" s="3" t="s">
        <v>25</v>
      </c>
      <c r="S13" s="7">
        <v>1</v>
      </c>
      <c r="T13" s="53">
        <v>11500</v>
      </c>
      <c r="U13" s="53">
        <v>11500</v>
      </c>
      <c r="V13" s="53">
        <v>11500</v>
      </c>
      <c r="W13" s="44">
        <f t="shared" ref="W13:W18" si="3">W12+1</f>
        <v>203</v>
      </c>
      <c r="X13" s="5" t="s">
        <v>22</v>
      </c>
      <c r="Y13" s="3" t="s">
        <v>25</v>
      </c>
      <c r="Z13" s="7">
        <v>1</v>
      </c>
      <c r="AA13" s="53">
        <v>35000</v>
      </c>
      <c r="AB13" s="53">
        <v>35000</v>
      </c>
      <c r="AC13" s="53">
        <v>35000</v>
      </c>
    </row>
    <row r="14" spans="2:29" ht="22.5" customHeight="1" x14ac:dyDescent="0.25">
      <c r="B14" s="44">
        <f t="shared" si="0"/>
        <v>204</v>
      </c>
      <c r="C14" s="5" t="s">
        <v>10</v>
      </c>
      <c r="D14" s="3" t="s">
        <v>25</v>
      </c>
      <c r="E14" s="7">
        <v>1</v>
      </c>
      <c r="F14" s="53">
        <v>18728.419999999998</v>
      </c>
      <c r="G14" s="53">
        <v>18728.419999999998</v>
      </c>
      <c r="H14" s="53">
        <v>18728.419999999998</v>
      </c>
      <c r="I14" s="44">
        <f t="shared" si="1"/>
        <v>204</v>
      </c>
      <c r="J14" s="5" t="s">
        <v>10</v>
      </c>
      <c r="K14" s="3" t="s">
        <v>25</v>
      </c>
      <c r="L14" s="7">
        <v>1</v>
      </c>
      <c r="M14" s="53">
        <v>30000</v>
      </c>
      <c r="N14" s="53">
        <v>30000</v>
      </c>
      <c r="O14" s="53">
        <v>30000</v>
      </c>
      <c r="P14" s="44">
        <f t="shared" si="2"/>
        <v>204</v>
      </c>
      <c r="Q14" s="5" t="s">
        <v>10</v>
      </c>
      <c r="R14" s="3" t="s">
        <v>25</v>
      </c>
      <c r="S14" s="7">
        <v>1</v>
      </c>
      <c r="T14" s="53">
        <v>9200</v>
      </c>
      <c r="U14" s="53">
        <v>9200</v>
      </c>
      <c r="V14" s="53">
        <v>9200</v>
      </c>
      <c r="W14" s="44">
        <f t="shared" si="3"/>
        <v>204</v>
      </c>
      <c r="X14" s="5" t="s">
        <v>10</v>
      </c>
      <c r="Y14" s="3" t="s">
        <v>25</v>
      </c>
      <c r="Z14" s="7">
        <v>1</v>
      </c>
      <c r="AA14" s="53">
        <v>35000</v>
      </c>
      <c r="AB14" s="53">
        <v>35000</v>
      </c>
      <c r="AC14" s="53">
        <v>35000</v>
      </c>
    </row>
    <row r="15" spans="2:29" ht="22.5" customHeight="1" x14ac:dyDescent="0.25">
      <c r="B15" s="44">
        <f t="shared" si="0"/>
        <v>205</v>
      </c>
      <c r="C15" s="5" t="s">
        <v>11</v>
      </c>
      <c r="D15" s="3" t="s">
        <v>25</v>
      </c>
      <c r="E15" s="7">
        <v>1</v>
      </c>
      <c r="F15" s="53">
        <v>21040.57</v>
      </c>
      <c r="G15" s="53">
        <v>21040.57</v>
      </c>
      <c r="H15" s="53">
        <v>21040.57</v>
      </c>
      <c r="I15" s="44">
        <f t="shared" si="1"/>
        <v>205</v>
      </c>
      <c r="J15" s="5" t="s">
        <v>11</v>
      </c>
      <c r="K15" s="3" t="s">
        <v>25</v>
      </c>
      <c r="L15" s="7">
        <v>1</v>
      </c>
      <c r="M15" s="53">
        <v>25000</v>
      </c>
      <c r="N15" s="53">
        <v>25000</v>
      </c>
      <c r="O15" s="53">
        <v>25000</v>
      </c>
      <c r="P15" s="44">
        <f t="shared" si="2"/>
        <v>205</v>
      </c>
      <c r="Q15" s="5" t="s">
        <v>11</v>
      </c>
      <c r="R15" s="3" t="s">
        <v>25</v>
      </c>
      <c r="S15" s="7">
        <v>1</v>
      </c>
      <c r="T15" s="53">
        <v>6900</v>
      </c>
      <c r="U15" s="53">
        <v>6900</v>
      </c>
      <c r="V15" s="53">
        <v>6900</v>
      </c>
      <c r="W15" s="44">
        <f t="shared" si="3"/>
        <v>205</v>
      </c>
      <c r="X15" s="5" t="s">
        <v>11</v>
      </c>
      <c r="Y15" s="3" t="s">
        <v>25</v>
      </c>
      <c r="Z15" s="7">
        <v>1</v>
      </c>
      <c r="AA15" s="53">
        <v>35000</v>
      </c>
      <c r="AB15" s="53">
        <v>35000</v>
      </c>
      <c r="AC15" s="53">
        <v>35000</v>
      </c>
    </row>
    <row r="16" spans="2:29" ht="22.5" customHeight="1" x14ac:dyDescent="0.25">
      <c r="B16" s="44">
        <f t="shared" si="0"/>
        <v>206</v>
      </c>
      <c r="C16" s="5" t="s">
        <v>23</v>
      </c>
      <c r="D16" s="3" t="s">
        <v>25</v>
      </c>
      <c r="E16" s="7">
        <v>1</v>
      </c>
      <c r="F16" s="53">
        <v>15121.46</v>
      </c>
      <c r="G16" s="53">
        <v>15121.46</v>
      </c>
      <c r="H16" s="53">
        <v>15121.46</v>
      </c>
      <c r="I16" s="44">
        <f t="shared" si="1"/>
        <v>206</v>
      </c>
      <c r="J16" s="5" t="s">
        <v>23</v>
      </c>
      <c r="K16" s="3" t="s">
        <v>25</v>
      </c>
      <c r="L16" s="7">
        <v>1</v>
      </c>
      <c r="M16" s="53">
        <v>12500</v>
      </c>
      <c r="N16" s="53">
        <v>12500</v>
      </c>
      <c r="O16" s="53">
        <v>12500</v>
      </c>
      <c r="P16" s="44">
        <f t="shared" si="2"/>
        <v>206</v>
      </c>
      <c r="Q16" s="5" t="s">
        <v>23</v>
      </c>
      <c r="R16" s="3" t="s">
        <v>25</v>
      </c>
      <c r="S16" s="7">
        <v>1</v>
      </c>
      <c r="T16" s="53">
        <v>5520</v>
      </c>
      <c r="U16" s="53">
        <v>5520</v>
      </c>
      <c r="V16" s="53">
        <v>5520</v>
      </c>
      <c r="W16" s="44">
        <f t="shared" si="3"/>
        <v>206</v>
      </c>
      <c r="X16" s="5" t="s">
        <v>23</v>
      </c>
      <c r="Y16" s="3" t="s">
        <v>25</v>
      </c>
      <c r="Z16" s="7">
        <v>1</v>
      </c>
      <c r="AA16" s="53">
        <v>35000</v>
      </c>
      <c r="AB16" s="53">
        <v>35000</v>
      </c>
      <c r="AC16" s="53">
        <v>35000</v>
      </c>
    </row>
    <row r="17" spans="2:29" ht="22.5" customHeight="1" x14ac:dyDescent="0.25">
      <c r="B17" s="44">
        <f t="shared" si="0"/>
        <v>207</v>
      </c>
      <c r="C17" s="5" t="s">
        <v>12</v>
      </c>
      <c r="D17" s="3" t="s">
        <v>25</v>
      </c>
      <c r="E17" s="7">
        <v>1</v>
      </c>
      <c r="F17" s="53">
        <v>15121.46</v>
      </c>
      <c r="G17" s="53">
        <v>15121.46</v>
      </c>
      <c r="H17" s="53">
        <v>15121.46</v>
      </c>
      <c r="I17" s="44">
        <f t="shared" si="1"/>
        <v>207</v>
      </c>
      <c r="J17" s="5" t="s">
        <v>12</v>
      </c>
      <c r="K17" s="3" t="s">
        <v>25</v>
      </c>
      <c r="L17" s="7">
        <v>1</v>
      </c>
      <c r="M17" s="53">
        <v>22500</v>
      </c>
      <c r="N17" s="53">
        <v>22500</v>
      </c>
      <c r="O17" s="53">
        <v>22500</v>
      </c>
      <c r="P17" s="44">
        <f t="shared" si="2"/>
        <v>207</v>
      </c>
      <c r="Q17" s="5" t="s">
        <v>12</v>
      </c>
      <c r="R17" s="3" t="s">
        <v>25</v>
      </c>
      <c r="S17" s="7">
        <v>1</v>
      </c>
      <c r="T17" s="53">
        <v>8280</v>
      </c>
      <c r="U17" s="53">
        <v>8280</v>
      </c>
      <c r="V17" s="53">
        <v>8280</v>
      </c>
      <c r="W17" s="44">
        <f t="shared" si="3"/>
        <v>207</v>
      </c>
      <c r="X17" s="5" t="s">
        <v>12</v>
      </c>
      <c r="Y17" s="3" t="s">
        <v>25</v>
      </c>
      <c r="Z17" s="7">
        <v>1</v>
      </c>
      <c r="AA17" s="53">
        <v>35000</v>
      </c>
      <c r="AB17" s="53">
        <v>35000</v>
      </c>
      <c r="AC17" s="53">
        <v>35000</v>
      </c>
    </row>
    <row r="18" spans="2:29" ht="22.5" customHeight="1" x14ac:dyDescent="0.25">
      <c r="B18" s="44">
        <f t="shared" si="0"/>
        <v>208</v>
      </c>
      <c r="C18" s="5" t="s">
        <v>13</v>
      </c>
      <c r="D18" s="3" t="s">
        <v>25</v>
      </c>
      <c r="E18" s="7">
        <v>1</v>
      </c>
      <c r="F18" s="53">
        <v>12948.04</v>
      </c>
      <c r="G18" s="53">
        <v>12948.04</v>
      </c>
      <c r="H18" s="53">
        <v>12948.04</v>
      </c>
      <c r="I18" s="44">
        <f t="shared" si="1"/>
        <v>208</v>
      </c>
      <c r="J18" s="5" t="s">
        <v>13</v>
      </c>
      <c r="K18" s="3" t="s">
        <v>25</v>
      </c>
      <c r="L18" s="7">
        <v>1</v>
      </c>
      <c r="M18" s="53">
        <v>9500</v>
      </c>
      <c r="N18" s="53">
        <v>9500</v>
      </c>
      <c r="O18" s="53">
        <v>9500</v>
      </c>
      <c r="P18" s="44">
        <f t="shared" si="2"/>
        <v>208</v>
      </c>
      <c r="Q18" s="5" t="s">
        <v>13</v>
      </c>
      <c r="R18" s="3" t="s">
        <v>25</v>
      </c>
      <c r="S18" s="7">
        <v>1</v>
      </c>
      <c r="T18" s="53">
        <v>5060</v>
      </c>
      <c r="U18" s="53">
        <v>5060</v>
      </c>
      <c r="V18" s="53">
        <v>5060</v>
      </c>
      <c r="W18" s="44">
        <f t="shared" si="3"/>
        <v>208</v>
      </c>
      <c r="X18" s="5" t="s">
        <v>13</v>
      </c>
      <c r="Y18" s="3" t="s">
        <v>25</v>
      </c>
      <c r="Z18" s="7">
        <v>1</v>
      </c>
      <c r="AA18" s="53">
        <v>35000</v>
      </c>
      <c r="AB18" s="53">
        <v>35000</v>
      </c>
      <c r="AC18" s="53">
        <v>35000</v>
      </c>
    </row>
    <row r="19" spans="2:29" ht="22.5" customHeight="1" x14ac:dyDescent="0.25">
      <c r="B19" s="45">
        <f>B10+1</f>
        <v>3</v>
      </c>
      <c r="C19" s="13" t="s">
        <v>8</v>
      </c>
      <c r="D19" s="14"/>
      <c r="E19" s="15"/>
      <c r="F19" s="55"/>
      <c r="G19" s="55"/>
      <c r="H19" s="56"/>
      <c r="I19" s="45">
        <f>I10+1</f>
        <v>3</v>
      </c>
      <c r="J19" s="13" t="s">
        <v>8</v>
      </c>
      <c r="K19" s="14"/>
      <c r="L19" s="15"/>
      <c r="M19" s="55"/>
      <c r="N19" s="55"/>
      <c r="O19" s="56"/>
      <c r="P19" s="45">
        <f>P10+1</f>
        <v>3</v>
      </c>
      <c r="Q19" s="13" t="s">
        <v>8</v>
      </c>
      <c r="R19" s="14"/>
      <c r="S19" s="15"/>
      <c r="T19" s="55"/>
      <c r="U19" s="55"/>
      <c r="V19" s="56"/>
      <c r="W19" s="45">
        <f>W10+1</f>
        <v>3</v>
      </c>
      <c r="X19" s="13" t="s">
        <v>8</v>
      </c>
      <c r="Y19" s="14"/>
      <c r="Z19" s="15"/>
      <c r="AA19" s="55"/>
      <c r="AB19" s="55"/>
      <c r="AC19" s="56"/>
    </row>
    <row r="20" spans="2:29" ht="22.5" customHeight="1" x14ac:dyDescent="0.25">
      <c r="B20" s="44">
        <f>B19*100+1</f>
        <v>301</v>
      </c>
      <c r="C20" s="5" t="s">
        <v>24</v>
      </c>
      <c r="D20" s="3" t="s">
        <v>26</v>
      </c>
      <c r="E20" s="7">
        <v>1</v>
      </c>
      <c r="F20" s="53">
        <v>24245.200000000001</v>
      </c>
      <c r="G20" s="53">
        <v>24245.200000000001</v>
      </c>
      <c r="H20" s="53">
        <v>24245.200000000001</v>
      </c>
      <c r="I20" s="44">
        <f>I19*100+1</f>
        <v>301</v>
      </c>
      <c r="J20" s="5" t="s">
        <v>24</v>
      </c>
      <c r="K20" s="3" t="s">
        <v>26</v>
      </c>
      <c r="L20" s="7">
        <v>1</v>
      </c>
      <c r="M20" s="53">
        <v>6500</v>
      </c>
      <c r="N20" s="53">
        <v>6500</v>
      </c>
      <c r="O20" s="53">
        <v>6500</v>
      </c>
      <c r="P20" s="44">
        <f>P19*100+1</f>
        <v>301</v>
      </c>
      <c r="Q20" s="5" t="s">
        <v>24</v>
      </c>
      <c r="R20" s="3" t="s">
        <v>26</v>
      </c>
      <c r="S20" s="7">
        <v>1</v>
      </c>
      <c r="T20" s="53">
        <v>4500</v>
      </c>
      <c r="U20" s="53">
        <v>4500</v>
      </c>
      <c r="V20" s="53">
        <v>4500</v>
      </c>
      <c r="W20" s="44">
        <f>W19*100+1</f>
        <v>301</v>
      </c>
      <c r="X20" s="5" t="s">
        <v>24</v>
      </c>
      <c r="Y20" s="3" t="s">
        <v>26</v>
      </c>
      <c r="Z20" s="7">
        <v>1</v>
      </c>
      <c r="AA20" s="53">
        <v>10000</v>
      </c>
      <c r="AB20" s="53">
        <v>10000</v>
      </c>
      <c r="AC20" s="53">
        <v>10000</v>
      </c>
    </row>
    <row r="21" spans="2:29" ht="22.5" customHeight="1" x14ac:dyDescent="0.25">
      <c r="B21" s="44">
        <f>B20+1</f>
        <v>302</v>
      </c>
      <c r="C21" s="5" t="s">
        <v>9</v>
      </c>
      <c r="D21" s="3" t="s">
        <v>25</v>
      </c>
      <c r="E21" s="7">
        <v>1</v>
      </c>
      <c r="F21" s="53">
        <v>12855.55</v>
      </c>
      <c r="G21" s="53">
        <v>12855.55</v>
      </c>
      <c r="H21" s="53">
        <v>12855.55</v>
      </c>
      <c r="I21" s="44">
        <f>I20+1</f>
        <v>302</v>
      </c>
      <c r="J21" s="5" t="s">
        <v>9</v>
      </c>
      <c r="K21" s="3" t="s">
        <v>25</v>
      </c>
      <c r="L21" s="7">
        <v>1</v>
      </c>
      <c r="M21" s="53">
        <v>4500</v>
      </c>
      <c r="N21" s="53">
        <v>4500</v>
      </c>
      <c r="O21" s="53">
        <v>4500</v>
      </c>
      <c r="P21" s="44">
        <f>P20+1</f>
        <v>302</v>
      </c>
      <c r="Q21" s="5" t="s">
        <v>9</v>
      </c>
      <c r="R21" s="3" t="s">
        <v>25</v>
      </c>
      <c r="S21" s="7">
        <v>1</v>
      </c>
      <c r="T21" s="53">
        <v>2500</v>
      </c>
      <c r="U21" s="53">
        <v>2500</v>
      </c>
      <c r="V21" s="53">
        <v>2500</v>
      </c>
      <c r="W21" s="44">
        <f>W20+1</f>
        <v>302</v>
      </c>
      <c r="X21" s="5" t="s">
        <v>9</v>
      </c>
      <c r="Y21" s="3" t="s">
        <v>25</v>
      </c>
      <c r="Z21" s="7">
        <v>1</v>
      </c>
      <c r="AA21" s="53">
        <v>5000</v>
      </c>
      <c r="AB21" s="53">
        <v>5000</v>
      </c>
      <c r="AC21" s="53">
        <v>5000</v>
      </c>
    </row>
    <row r="22" spans="2:29" ht="22.5" customHeight="1" x14ac:dyDescent="0.25">
      <c r="B22" s="17"/>
      <c r="C22" s="5"/>
      <c r="D22" s="3"/>
      <c r="E22" s="7"/>
      <c r="F22" s="53"/>
      <c r="G22" s="53"/>
      <c r="H22" s="54"/>
      <c r="I22" s="17"/>
      <c r="J22" s="5"/>
      <c r="K22" s="3"/>
      <c r="L22" s="7"/>
      <c r="M22" s="53"/>
      <c r="N22" s="53"/>
      <c r="O22" s="54"/>
      <c r="P22" s="17"/>
      <c r="Q22" s="5"/>
      <c r="R22" s="3"/>
      <c r="S22" s="7"/>
      <c r="T22" s="53"/>
      <c r="U22" s="53"/>
      <c r="V22" s="54"/>
      <c r="W22" s="17"/>
      <c r="X22" s="5"/>
      <c r="Y22" s="3"/>
      <c r="Z22" s="7"/>
      <c r="AA22" s="53"/>
      <c r="AB22" s="53"/>
      <c r="AC22" s="54"/>
    </row>
    <row r="23" spans="2:29" ht="22.5" customHeight="1" thickBot="1" x14ac:dyDescent="0.3">
      <c r="B23" s="20"/>
      <c r="C23" s="21" t="s">
        <v>3</v>
      </c>
      <c r="D23" s="22"/>
      <c r="E23" s="22"/>
      <c r="F23" s="57"/>
      <c r="G23" s="57"/>
      <c r="H23" s="58">
        <f>SUM(H8:H21)</f>
        <v>190499.22999999998</v>
      </c>
      <c r="I23" s="20"/>
      <c r="J23" s="21" t="s">
        <v>3</v>
      </c>
      <c r="K23" s="22"/>
      <c r="L23" s="22"/>
      <c r="M23" s="57"/>
      <c r="N23" s="57"/>
      <c r="O23" s="58">
        <f>SUM(O8:O21)</f>
        <v>167170</v>
      </c>
      <c r="P23" s="20"/>
      <c r="Q23" s="21" t="s">
        <v>3</v>
      </c>
      <c r="R23" s="22"/>
      <c r="S23" s="22"/>
      <c r="T23" s="57"/>
      <c r="U23" s="57"/>
      <c r="V23" s="58">
        <f>SUM(V8:V21)</f>
        <v>73670</v>
      </c>
      <c r="W23" s="20"/>
      <c r="X23" s="21" t="s">
        <v>3</v>
      </c>
      <c r="Y23" s="22"/>
      <c r="Z23" s="22"/>
      <c r="AA23" s="57"/>
      <c r="AB23" s="57"/>
      <c r="AC23" s="58">
        <f>SUM(AC8:AC21)</f>
        <v>330000</v>
      </c>
    </row>
  </sheetData>
  <mergeCells count="12">
    <mergeCell ref="W5:AC5"/>
    <mergeCell ref="B3:H3"/>
    <mergeCell ref="I3:O3"/>
    <mergeCell ref="P3:V3"/>
    <mergeCell ref="W3:AC3"/>
    <mergeCell ref="W4:AC4"/>
    <mergeCell ref="B4:H4"/>
    <mergeCell ref="B5:H5"/>
    <mergeCell ref="I4:O4"/>
    <mergeCell ref="I5:O5"/>
    <mergeCell ref="P4:V4"/>
    <mergeCell ref="P5:V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Y23"/>
  <sheetViews>
    <sheetView zoomScale="80" zoomScaleNormal="80" workbookViewId="0">
      <selection activeCell="Y23" sqref="B4:Y23"/>
    </sheetView>
  </sheetViews>
  <sheetFormatPr defaultRowHeight="15" x14ac:dyDescent="0.25"/>
  <cols>
    <col min="1" max="2" width="9.140625" style="2"/>
    <col min="3" max="3" width="56.28515625" style="4" customWidth="1"/>
    <col min="4" max="6" width="15.28515625" style="2" customWidth="1"/>
    <col min="7" max="7" width="1.7109375" style="2" customWidth="1"/>
    <col min="8" max="25" width="9" style="2" customWidth="1"/>
    <col min="26" max="16384" width="9.140625" style="2"/>
  </cols>
  <sheetData>
    <row r="3" spans="2:25" ht="15.75" thickBot="1" x14ac:dyDescent="0.3">
      <c r="C3" s="2"/>
    </row>
    <row r="4" spans="2:25" ht="77.25" customHeight="1" thickBot="1" x14ac:dyDescent="0.3">
      <c r="B4" s="62" t="s">
        <v>0</v>
      </c>
      <c r="C4" s="63"/>
      <c r="D4" s="63"/>
      <c r="E4" s="63"/>
      <c r="F4" s="64"/>
      <c r="G4" s="32"/>
      <c r="H4" s="46" t="s">
        <v>28</v>
      </c>
      <c r="I4" s="26" t="s">
        <v>29</v>
      </c>
      <c r="J4" s="26" t="s">
        <v>36</v>
      </c>
      <c r="K4" s="26" t="s">
        <v>30</v>
      </c>
      <c r="L4" s="26" t="s">
        <v>31</v>
      </c>
      <c r="M4" s="26" t="s">
        <v>37</v>
      </c>
      <c r="N4" s="26" t="s">
        <v>30</v>
      </c>
      <c r="O4" s="26" t="s">
        <v>32</v>
      </c>
      <c r="P4" s="26" t="s">
        <v>38</v>
      </c>
      <c r="Q4" s="26" t="s">
        <v>30</v>
      </c>
      <c r="R4" s="26" t="s">
        <v>33</v>
      </c>
      <c r="S4" s="26" t="s">
        <v>39</v>
      </c>
      <c r="T4" s="26" t="s">
        <v>30</v>
      </c>
      <c r="U4" s="26" t="s">
        <v>34</v>
      </c>
      <c r="V4" s="26" t="s">
        <v>40</v>
      </c>
      <c r="W4" s="26" t="s">
        <v>30</v>
      </c>
      <c r="X4" s="26" t="s">
        <v>35</v>
      </c>
      <c r="Y4" s="33" t="s">
        <v>30</v>
      </c>
    </row>
    <row r="5" spans="2:25" ht="33.75" customHeight="1" thickBot="1" x14ac:dyDescent="0.3">
      <c r="B5" s="59" t="s">
        <v>27</v>
      </c>
      <c r="C5" s="60"/>
      <c r="D5" s="60"/>
      <c r="E5" s="60"/>
      <c r="F5" s="61"/>
      <c r="G5" s="6"/>
      <c r="H5" s="47" t="s">
        <v>41</v>
      </c>
      <c r="I5" s="24" t="s">
        <v>41</v>
      </c>
      <c r="J5" s="24" t="s">
        <v>41</v>
      </c>
      <c r="K5" s="24" t="s">
        <v>41</v>
      </c>
      <c r="L5" s="24" t="s">
        <v>41</v>
      </c>
      <c r="M5" s="24" t="s">
        <v>41</v>
      </c>
      <c r="N5" s="24" t="s">
        <v>41</v>
      </c>
      <c r="O5" s="24" t="s">
        <v>41</v>
      </c>
      <c r="P5" s="24" t="s">
        <v>41</v>
      </c>
      <c r="Q5" s="24" t="s">
        <v>41</v>
      </c>
      <c r="R5" s="24" t="s">
        <v>41</v>
      </c>
      <c r="S5" s="24" t="s">
        <v>41</v>
      </c>
      <c r="T5" s="24" t="s">
        <v>41</v>
      </c>
      <c r="U5" s="24" t="s">
        <v>41</v>
      </c>
      <c r="V5" s="24" t="s">
        <v>41</v>
      </c>
      <c r="W5" s="24" t="s">
        <v>41</v>
      </c>
      <c r="X5" s="24" t="s">
        <v>41</v>
      </c>
      <c r="Y5" s="34" t="s">
        <v>41</v>
      </c>
    </row>
    <row r="6" spans="2:25" s="1" customFormat="1" ht="30" x14ac:dyDescent="0.25">
      <c r="B6" s="8" t="s">
        <v>1</v>
      </c>
      <c r="C6" s="9" t="s">
        <v>2</v>
      </c>
      <c r="D6" s="10" t="s">
        <v>19</v>
      </c>
      <c r="E6" s="10" t="s">
        <v>18</v>
      </c>
      <c r="F6" s="11" t="s">
        <v>5</v>
      </c>
      <c r="G6" s="35"/>
      <c r="H6" s="48">
        <v>1</v>
      </c>
      <c r="I6" s="25">
        <f>H6+14</f>
        <v>15</v>
      </c>
      <c r="J6" s="25">
        <f>I6+1</f>
        <v>16</v>
      </c>
      <c r="K6" s="25">
        <f>J6+5</f>
        <v>21</v>
      </c>
      <c r="L6" s="25">
        <f>K6+14</f>
        <v>35</v>
      </c>
      <c r="M6" s="25">
        <f>L6+1</f>
        <v>36</v>
      </c>
      <c r="N6" s="25">
        <f>M6+5</f>
        <v>41</v>
      </c>
      <c r="O6" s="25">
        <f>N6+14</f>
        <v>55</v>
      </c>
      <c r="P6" s="25">
        <f>O6+1</f>
        <v>56</v>
      </c>
      <c r="Q6" s="25">
        <f>P6+7</f>
        <v>63</v>
      </c>
      <c r="R6" s="25">
        <f>Q6+20</f>
        <v>83</v>
      </c>
      <c r="S6" s="25">
        <f>R6+1</f>
        <v>84</v>
      </c>
      <c r="T6" s="25">
        <f>S6+7</f>
        <v>91</v>
      </c>
      <c r="U6" s="25">
        <f>T6+20</f>
        <v>111</v>
      </c>
      <c r="V6" s="25">
        <f>U6+1</f>
        <v>112</v>
      </c>
      <c r="W6" s="25">
        <f>V6+10</f>
        <v>122</v>
      </c>
      <c r="X6" s="25">
        <f>W6+14</f>
        <v>136</v>
      </c>
      <c r="Y6" s="36">
        <f>X6+14</f>
        <v>150</v>
      </c>
    </row>
    <row r="7" spans="2:25" ht="22.5" customHeight="1" x14ac:dyDescent="0.25">
      <c r="B7" s="45">
        <v>1</v>
      </c>
      <c r="C7" s="13" t="s">
        <v>4</v>
      </c>
      <c r="D7" s="14"/>
      <c r="E7" s="15"/>
      <c r="F7" s="37"/>
      <c r="G7" s="6"/>
      <c r="H7" s="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7"/>
    </row>
    <row r="8" spans="2:25" ht="22.5" customHeight="1" x14ac:dyDescent="0.25">
      <c r="B8" s="44">
        <f>B7*100+1</f>
        <v>101</v>
      </c>
      <c r="C8" s="5" t="s">
        <v>15</v>
      </c>
      <c r="D8" s="3" t="s">
        <v>26</v>
      </c>
      <c r="E8" s="7">
        <v>1</v>
      </c>
      <c r="F8" s="19"/>
      <c r="G8" s="6"/>
      <c r="H8" s="49"/>
      <c r="I8" s="27"/>
      <c r="J8" s="28">
        <v>1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8"/>
    </row>
    <row r="9" spans="2:25" ht="22.5" customHeight="1" x14ac:dyDescent="0.25">
      <c r="B9" s="44">
        <f>B8+1</f>
        <v>102</v>
      </c>
      <c r="C9" s="5" t="s">
        <v>20</v>
      </c>
      <c r="D9" s="3" t="s">
        <v>25</v>
      </c>
      <c r="E9" s="7">
        <v>1</v>
      </c>
      <c r="F9" s="18"/>
      <c r="G9" s="6"/>
      <c r="H9" s="49"/>
      <c r="I9" s="27"/>
      <c r="J9" s="28">
        <v>1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8"/>
    </row>
    <row r="10" spans="2:25" ht="22.5" customHeight="1" x14ac:dyDescent="0.25">
      <c r="B10" s="45">
        <f>B7+1</f>
        <v>2</v>
      </c>
      <c r="C10" s="13" t="s">
        <v>7</v>
      </c>
      <c r="D10" s="14"/>
      <c r="E10" s="15"/>
      <c r="F10" s="37"/>
      <c r="G10" s="6"/>
      <c r="H10" s="5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9"/>
    </row>
    <row r="11" spans="2:25" ht="22.5" customHeight="1" x14ac:dyDescent="0.25">
      <c r="B11" s="44">
        <f>B10*100+1</f>
        <v>201</v>
      </c>
      <c r="C11" s="5" t="s">
        <v>21</v>
      </c>
      <c r="D11" s="3" t="s">
        <v>25</v>
      </c>
      <c r="E11" s="7">
        <v>1</v>
      </c>
      <c r="F11" s="18"/>
      <c r="G11" s="6"/>
      <c r="H11" s="51"/>
      <c r="I11" s="29"/>
      <c r="J11" s="29"/>
      <c r="K11" s="27"/>
      <c r="L11" s="27"/>
      <c r="M11" s="27"/>
      <c r="N11" s="27"/>
      <c r="O11" s="27"/>
      <c r="P11" s="27"/>
      <c r="Q11" s="27">
        <v>0.7</v>
      </c>
      <c r="R11" s="40"/>
      <c r="S11" s="40"/>
      <c r="T11" s="40"/>
      <c r="U11" s="40"/>
      <c r="V11" s="40"/>
      <c r="W11" s="40">
        <v>0.3</v>
      </c>
      <c r="X11" s="29"/>
      <c r="Y11" s="38"/>
    </row>
    <row r="12" spans="2:25" ht="22.5" customHeight="1" x14ac:dyDescent="0.25">
      <c r="B12" s="44">
        <f>B11+1</f>
        <v>202</v>
      </c>
      <c r="C12" s="5" t="s">
        <v>14</v>
      </c>
      <c r="D12" s="3" t="s">
        <v>25</v>
      </c>
      <c r="E12" s="7">
        <v>1</v>
      </c>
      <c r="F12" s="18"/>
      <c r="G12" s="6"/>
      <c r="H12" s="51"/>
      <c r="I12" s="29"/>
      <c r="J12" s="29"/>
      <c r="K12" s="27"/>
      <c r="L12" s="27"/>
      <c r="M12" s="27"/>
      <c r="N12" s="27"/>
      <c r="O12" s="27"/>
      <c r="P12" s="27"/>
      <c r="Q12" s="27">
        <v>0.7</v>
      </c>
      <c r="R12" s="40"/>
      <c r="S12" s="40"/>
      <c r="T12" s="40"/>
      <c r="U12" s="40"/>
      <c r="V12" s="40"/>
      <c r="W12" s="40">
        <v>0.3</v>
      </c>
      <c r="X12" s="29"/>
      <c r="Y12" s="38"/>
    </row>
    <row r="13" spans="2:25" ht="22.5" customHeight="1" x14ac:dyDescent="0.25">
      <c r="B13" s="44">
        <f t="shared" ref="B13:B18" si="0">B12+1</f>
        <v>203</v>
      </c>
      <c r="C13" s="5" t="s">
        <v>22</v>
      </c>
      <c r="D13" s="3" t="s">
        <v>25</v>
      </c>
      <c r="E13" s="7">
        <v>1</v>
      </c>
      <c r="F13" s="18"/>
      <c r="G13" s="6"/>
      <c r="H13" s="51"/>
      <c r="I13" s="29"/>
      <c r="J13" s="29"/>
      <c r="K13" s="27"/>
      <c r="L13" s="27"/>
      <c r="M13" s="27"/>
      <c r="N13" s="27"/>
      <c r="O13" s="27"/>
      <c r="P13" s="27"/>
      <c r="Q13" s="27">
        <v>0.7</v>
      </c>
      <c r="R13" s="40"/>
      <c r="S13" s="40"/>
      <c r="T13" s="40"/>
      <c r="U13" s="40"/>
      <c r="V13" s="40"/>
      <c r="W13" s="40">
        <v>0.3</v>
      </c>
      <c r="X13" s="29"/>
      <c r="Y13" s="38"/>
    </row>
    <row r="14" spans="2:25" ht="22.5" customHeight="1" x14ac:dyDescent="0.25">
      <c r="B14" s="44">
        <f t="shared" si="0"/>
        <v>204</v>
      </c>
      <c r="C14" s="5" t="s">
        <v>10</v>
      </c>
      <c r="D14" s="3" t="s">
        <v>25</v>
      </c>
      <c r="E14" s="7">
        <v>1</v>
      </c>
      <c r="F14" s="18"/>
      <c r="G14" s="6"/>
      <c r="H14" s="51"/>
      <c r="I14" s="29"/>
      <c r="J14" s="29"/>
      <c r="K14" s="27"/>
      <c r="L14" s="27"/>
      <c r="M14" s="27"/>
      <c r="N14" s="27"/>
      <c r="O14" s="27"/>
      <c r="P14" s="27"/>
      <c r="Q14" s="27">
        <v>0.7</v>
      </c>
      <c r="R14" s="40"/>
      <c r="S14" s="40"/>
      <c r="T14" s="40"/>
      <c r="U14" s="40"/>
      <c r="V14" s="40"/>
      <c r="W14" s="40">
        <v>0.3</v>
      </c>
      <c r="X14" s="29"/>
      <c r="Y14" s="38"/>
    </row>
    <row r="15" spans="2:25" ht="22.5" customHeight="1" x14ac:dyDescent="0.25">
      <c r="B15" s="44">
        <f t="shared" si="0"/>
        <v>205</v>
      </c>
      <c r="C15" s="5" t="s">
        <v>11</v>
      </c>
      <c r="D15" s="3" t="s">
        <v>25</v>
      </c>
      <c r="E15" s="7">
        <v>1</v>
      </c>
      <c r="F15" s="18"/>
      <c r="G15" s="6"/>
      <c r="H15" s="51"/>
      <c r="I15" s="29"/>
      <c r="J15" s="29"/>
      <c r="K15" s="27"/>
      <c r="L15" s="27"/>
      <c r="M15" s="27"/>
      <c r="N15" s="27"/>
      <c r="O15" s="27"/>
      <c r="P15" s="27"/>
      <c r="Q15" s="27">
        <v>0.7</v>
      </c>
      <c r="R15" s="40"/>
      <c r="S15" s="40"/>
      <c r="T15" s="40"/>
      <c r="U15" s="40"/>
      <c r="V15" s="40"/>
      <c r="W15" s="40">
        <v>0.3</v>
      </c>
      <c r="X15" s="29"/>
      <c r="Y15" s="38"/>
    </row>
    <row r="16" spans="2:25" ht="22.5" customHeight="1" x14ac:dyDescent="0.25">
      <c r="B16" s="44">
        <f t="shared" si="0"/>
        <v>206</v>
      </c>
      <c r="C16" s="5" t="s">
        <v>23</v>
      </c>
      <c r="D16" s="3" t="s">
        <v>25</v>
      </c>
      <c r="E16" s="7">
        <v>1</v>
      </c>
      <c r="F16" s="18"/>
      <c r="G16" s="6"/>
      <c r="H16" s="51"/>
      <c r="I16" s="29"/>
      <c r="J16" s="29"/>
      <c r="K16" s="27"/>
      <c r="L16" s="27"/>
      <c r="M16" s="27"/>
      <c r="N16" s="27"/>
      <c r="O16" s="27"/>
      <c r="P16" s="27"/>
      <c r="Q16" s="27">
        <v>0.7</v>
      </c>
      <c r="R16" s="40"/>
      <c r="S16" s="40"/>
      <c r="T16" s="40"/>
      <c r="U16" s="40"/>
      <c r="V16" s="40"/>
      <c r="W16" s="40">
        <v>0.3</v>
      </c>
      <c r="X16" s="29"/>
      <c r="Y16" s="38"/>
    </row>
    <row r="17" spans="2:25" ht="22.5" customHeight="1" x14ac:dyDescent="0.25">
      <c r="B17" s="44">
        <f t="shared" si="0"/>
        <v>207</v>
      </c>
      <c r="C17" s="5" t="s">
        <v>12</v>
      </c>
      <c r="D17" s="3" t="s">
        <v>25</v>
      </c>
      <c r="E17" s="7">
        <v>1</v>
      </c>
      <c r="F17" s="18"/>
      <c r="G17" s="6"/>
      <c r="H17" s="51"/>
      <c r="I17" s="29"/>
      <c r="J17" s="29"/>
      <c r="K17" s="27"/>
      <c r="L17" s="27"/>
      <c r="M17" s="27"/>
      <c r="N17" s="27"/>
      <c r="O17" s="27"/>
      <c r="P17" s="27"/>
      <c r="Q17" s="27">
        <v>0.7</v>
      </c>
      <c r="R17" s="40"/>
      <c r="S17" s="40"/>
      <c r="T17" s="40"/>
      <c r="U17" s="40"/>
      <c r="V17" s="40"/>
      <c r="W17" s="40">
        <v>0.3</v>
      </c>
      <c r="X17" s="29"/>
      <c r="Y17" s="38"/>
    </row>
    <row r="18" spans="2:25" ht="22.5" customHeight="1" x14ac:dyDescent="0.25">
      <c r="B18" s="44">
        <f t="shared" si="0"/>
        <v>208</v>
      </c>
      <c r="C18" s="5" t="s">
        <v>13</v>
      </c>
      <c r="D18" s="3" t="s">
        <v>25</v>
      </c>
      <c r="E18" s="7">
        <v>1</v>
      </c>
      <c r="F18" s="18"/>
      <c r="G18" s="6"/>
      <c r="H18" s="51"/>
      <c r="I18" s="29"/>
      <c r="J18" s="29"/>
      <c r="K18" s="27"/>
      <c r="L18" s="27"/>
      <c r="M18" s="27"/>
      <c r="N18" s="27"/>
      <c r="O18" s="27"/>
      <c r="P18" s="27"/>
      <c r="Q18" s="27">
        <v>0.7</v>
      </c>
      <c r="R18" s="40"/>
      <c r="S18" s="40"/>
      <c r="T18" s="40"/>
      <c r="U18" s="40"/>
      <c r="V18" s="40"/>
      <c r="W18" s="40">
        <v>0.3</v>
      </c>
      <c r="X18" s="29"/>
      <c r="Y18" s="38"/>
    </row>
    <row r="19" spans="2:25" ht="22.5" customHeight="1" x14ac:dyDescent="0.25">
      <c r="B19" s="45">
        <f>B10+1</f>
        <v>3</v>
      </c>
      <c r="C19" s="13" t="s">
        <v>8</v>
      </c>
      <c r="D19" s="14"/>
      <c r="E19" s="15"/>
      <c r="F19" s="37"/>
      <c r="G19" s="6"/>
      <c r="H19" s="5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9"/>
    </row>
    <row r="20" spans="2:25" ht="22.5" customHeight="1" x14ac:dyDescent="0.25">
      <c r="B20" s="44">
        <f>B19*100+1</f>
        <v>301</v>
      </c>
      <c r="C20" s="5" t="s">
        <v>24</v>
      </c>
      <c r="D20" s="3" t="s">
        <v>26</v>
      </c>
      <c r="E20" s="7">
        <v>1</v>
      </c>
      <c r="F20" s="19"/>
      <c r="G20" s="6"/>
      <c r="H20" s="5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1"/>
      <c r="Y20" s="41">
        <v>1</v>
      </c>
    </row>
    <row r="21" spans="2:25" ht="22.5" customHeight="1" x14ac:dyDescent="0.25">
      <c r="B21" s="44">
        <f>B20+1</f>
        <v>302</v>
      </c>
      <c r="C21" s="5" t="s">
        <v>9</v>
      </c>
      <c r="D21" s="3" t="s">
        <v>25</v>
      </c>
      <c r="E21" s="7">
        <v>1</v>
      </c>
      <c r="F21" s="18"/>
      <c r="G21" s="6"/>
      <c r="H21" s="5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1"/>
      <c r="Y21" s="41">
        <v>1</v>
      </c>
    </row>
    <row r="22" spans="2:25" ht="22.5" customHeight="1" x14ac:dyDescent="0.25">
      <c r="B22" s="17"/>
      <c r="C22" s="5"/>
      <c r="D22" s="3"/>
      <c r="E22" s="7"/>
      <c r="F22" s="18"/>
      <c r="G22" s="6"/>
      <c r="H22" s="51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1"/>
      <c r="Y22" s="41">
        <v>1</v>
      </c>
    </row>
    <row r="23" spans="2:25" ht="22.5" customHeight="1" thickBot="1" x14ac:dyDescent="0.3">
      <c r="B23" s="20"/>
      <c r="C23" s="21" t="s">
        <v>3</v>
      </c>
      <c r="D23" s="22"/>
      <c r="E23" s="22"/>
      <c r="F23" s="43"/>
      <c r="G23" s="42"/>
      <c r="H23" s="5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43"/>
    </row>
  </sheetData>
  <mergeCells count="2">
    <mergeCell ref="B4:F4"/>
    <mergeCell ref="B5:F5"/>
  </mergeCells>
  <pageMargins left="0.51181102362204722" right="0.51181102362204722" top="0.78740157480314965" bottom="0.78740157480314965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="85" zoomScaleNormal="80" zoomScaleSheetLayoutView="85" workbookViewId="0">
      <selection activeCell="M31" sqref="M31"/>
    </sheetView>
  </sheetViews>
  <sheetFormatPr defaultRowHeight="15" x14ac:dyDescent="0.25"/>
  <cols>
    <col min="1" max="1" width="9.140625" style="2"/>
    <col min="2" max="2" width="7.42578125" style="2" customWidth="1"/>
    <col min="3" max="3" width="51.42578125" style="4" customWidth="1"/>
    <col min="4" max="4" width="10" style="2" customWidth="1"/>
    <col min="5" max="5" width="8.7109375" style="2" customWidth="1"/>
    <col min="6" max="7" width="12.28515625" style="2" customWidth="1"/>
    <col min="8" max="8" width="18.85546875" style="2" customWidth="1"/>
    <col min="9" max="10" width="12.28515625" style="2" customWidth="1"/>
    <col min="11" max="11" width="19.7109375" style="2" customWidth="1"/>
    <col min="12" max="13" width="12.28515625" style="2" customWidth="1"/>
    <col min="14" max="14" width="19.7109375" style="2" customWidth="1"/>
    <col min="15" max="16" width="12.28515625" style="2" customWidth="1"/>
    <col min="17" max="17" width="19.7109375" style="2" customWidth="1"/>
    <col min="18" max="16384" width="9.140625" style="2"/>
  </cols>
  <sheetData>
    <row r="1" spans="1:17" ht="15.75" thickBot="1" x14ac:dyDescent="0.3"/>
    <row r="2" spans="1:17" ht="15.75" thickBot="1" x14ac:dyDescent="0.3">
      <c r="A2" s="65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.75" thickBot="1" x14ac:dyDescent="0.3">
      <c r="A3" s="65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15.75" thickBot="1" x14ac:dyDescent="0.3">
      <c r="A4" s="81" t="s">
        <v>57</v>
      </c>
      <c r="B4" s="65"/>
      <c r="C4" s="66"/>
      <c r="D4" s="66"/>
      <c r="E4" s="67"/>
      <c r="F4" s="65" t="s">
        <v>43</v>
      </c>
      <c r="G4" s="66"/>
      <c r="H4" s="67"/>
      <c r="I4" s="65" t="s">
        <v>46</v>
      </c>
      <c r="J4" s="66"/>
      <c r="K4" s="67"/>
      <c r="L4" s="65" t="s">
        <v>44</v>
      </c>
      <c r="M4" s="66"/>
      <c r="N4" s="67"/>
      <c r="O4" s="65" t="s">
        <v>45</v>
      </c>
      <c r="P4" s="66"/>
      <c r="Q4" s="67"/>
    </row>
    <row r="5" spans="1:17" s="1" customFormat="1" ht="45" x14ac:dyDescent="0.25">
      <c r="A5" s="78">
        <v>1</v>
      </c>
      <c r="B5" s="8" t="s">
        <v>1</v>
      </c>
      <c r="C5" s="9" t="s">
        <v>2</v>
      </c>
      <c r="D5" s="10" t="s">
        <v>19</v>
      </c>
      <c r="E5" s="68" t="s">
        <v>18</v>
      </c>
      <c r="F5" s="8" t="s">
        <v>17</v>
      </c>
      <c r="G5" s="10" t="s">
        <v>5</v>
      </c>
      <c r="H5" s="11" t="s">
        <v>6</v>
      </c>
      <c r="I5" s="8" t="s">
        <v>17</v>
      </c>
      <c r="J5" s="10" t="s">
        <v>5</v>
      </c>
      <c r="K5" s="11" t="s">
        <v>6</v>
      </c>
      <c r="L5" s="8" t="s">
        <v>17</v>
      </c>
      <c r="M5" s="10" t="s">
        <v>5</v>
      </c>
      <c r="N5" s="11" t="s">
        <v>6</v>
      </c>
      <c r="O5" s="8" t="s">
        <v>17</v>
      </c>
      <c r="P5" s="10" t="s">
        <v>5</v>
      </c>
      <c r="Q5" s="11" t="s">
        <v>6</v>
      </c>
    </row>
    <row r="6" spans="1:17" ht="22.5" customHeight="1" x14ac:dyDescent="0.25">
      <c r="A6" s="79"/>
      <c r="B6" s="45">
        <v>1</v>
      </c>
      <c r="C6" s="13" t="s">
        <v>4</v>
      </c>
      <c r="D6" s="14"/>
      <c r="E6" s="69"/>
      <c r="F6" s="12"/>
      <c r="G6" s="14"/>
      <c r="H6" s="16"/>
      <c r="I6" s="12"/>
      <c r="J6" s="14"/>
      <c r="K6" s="16"/>
      <c r="L6" s="12"/>
      <c r="M6" s="14"/>
      <c r="N6" s="16"/>
      <c r="O6" s="12"/>
      <c r="P6" s="14"/>
      <c r="Q6" s="16"/>
    </row>
    <row r="7" spans="1:17" ht="22.5" customHeight="1" x14ac:dyDescent="0.25">
      <c r="A7" s="79"/>
      <c r="B7" s="44">
        <f>B6*100+1</f>
        <v>101</v>
      </c>
      <c r="C7" s="5" t="s">
        <v>15</v>
      </c>
      <c r="D7" s="3" t="s">
        <v>26</v>
      </c>
      <c r="E7" s="70">
        <v>1</v>
      </c>
      <c r="F7" s="72">
        <v>5840.4</v>
      </c>
      <c r="G7" s="53">
        <f>F7*E7</f>
        <v>5840.4</v>
      </c>
      <c r="H7" s="54">
        <f>G7</f>
        <v>5840.4</v>
      </c>
      <c r="I7" s="72">
        <v>6500</v>
      </c>
      <c r="J7" s="53">
        <v>6500</v>
      </c>
      <c r="K7" s="54">
        <v>6500</v>
      </c>
      <c r="L7" s="72">
        <v>4500</v>
      </c>
      <c r="M7" s="53">
        <v>4500</v>
      </c>
      <c r="N7" s="54">
        <v>4500</v>
      </c>
      <c r="O7" s="72">
        <v>15000</v>
      </c>
      <c r="P7" s="53">
        <v>15000</v>
      </c>
      <c r="Q7" s="54">
        <v>15000</v>
      </c>
    </row>
    <row r="8" spans="1:17" ht="22.5" customHeight="1" x14ac:dyDescent="0.25">
      <c r="A8" s="79"/>
      <c r="B8" s="44">
        <f>B7+1</f>
        <v>102</v>
      </c>
      <c r="C8" s="5" t="s">
        <v>20</v>
      </c>
      <c r="D8" s="3" t="s">
        <v>25</v>
      </c>
      <c r="E8" s="70">
        <v>1</v>
      </c>
      <c r="F8" s="72">
        <v>13629.1</v>
      </c>
      <c r="G8" s="53">
        <f>F8*E8</f>
        <v>13629.1</v>
      </c>
      <c r="H8" s="54">
        <f>G8</f>
        <v>13629.1</v>
      </c>
      <c r="I8" s="72">
        <v>6800</v>
      </c>
      <c r="J8" s="53">
        <v>6800</v>
      </c>
      <c r="K8" s="54">
        <v>6800</v>
      </c>
      <c r="L8" s="72">
        <v>3750</v>
      </c>
      <c r="M8" s="53">
        <v>3750</v>
      </c>
      <c r="N8" s="54">
        <v>3750</v>
      </c>
      <c r="O8" s="72">
        <v>20000</v>
      </c>
      <c r="P8" s="53">
        <v>20000</v>
      </c>
      <c r="Q8" s="54">
        <v>20000</v>
      </c>
    </row>
    <row r="9" spans="1:17" ht="22.5" customHeight="1" x14ac:dyDescent="0.25">
      <c r="A9" s="79"/>
      <c r="B9" s="45">
        <f>B6+1</f>
        <v>2</v>
      </c>
      <c r="C9" s="13" t="s">
        <v>7</v>
      </c>
      <c r="D9" s="14"/>
      <c r="E9" s="69"/>
      <c r="F9" s="12"/>
      <c r="G9" s="14"/>
      <c r="H9" s="16"/>
      <c r="I9" s="12"/>
      <c r="J9" s="14"/>
      <c r="K9" s="16"/>
      <c r="L9" s="12"/>
      <c r="M9" s="14"/>
      <c r="N9" s="16"/>
      <c r="O9" s="12"/>
      <c r="P9" s="14"/>
      <c r="Q9" s="16"/>
    </row>
    <row r="10" spans="1:17" ht="22.5" customHeight="1" x14ac:dyDescent="0.25">
      <c r="A10" s="79"/>
      <c r="B10" s="44">
        <f>B9*100+1</f>
        <v>201</v>
      </c>
      <c r="C10" s="5" t="s">
        <v>21</v>
      </c>
      <c r="D10" s="3" t="s">
        <v>25</v>
      </c>
      <c r="E10" s="70">
        <v>1</v>
      </c>
      <c r="F10" s="72">
        <v>12231.27</v>
      </c>
      <c r="G10" s="53">
        <v>12231.27</v>
      </c>
      <c r="H10" s="54">
        <v>12231.27</v>
      </c>
      <c r="I10" s="72">
        <v>9370</v>
      </c>
      <c r="J10" s="53">
        <v>9370</v>
      </c>
      <c r="K10" s="54">
        <v>9370</v>
      </c>
      <c r="L10" s="72">
        <v>5060</v>
      </c>
      <c r="M10" s="53">
        <v>5060</v>
      </c>
      <c r="N10" s="54">
        <v>5060</v>
      </c>
      <c r="O10" s="72">
        <v>35000</v>
      </c>
      <c r="P10" s="53">
        <v>35000</v>
      </c>
      <c r="Q10" s="54">
        <v>35000</v>
      </c>
    </row>
    <row r="11" spans="1:17" ht="22.5" customHeight="1" x14ac:dyDescent="0.25">
      <c r="A11" s="79"/>
      <c r="B11" s="44">
        <f>B10+1</f>
        <v>202</v>
      </c>
      <c r="C11" s="5" t="s">
        <v>14</v>
      </c>
      <c r="D11" s="3" t="s">
        <v>25</v>
      </c>
      <c r="E11" s="70">
        <v>1</v>
      </c>
      <c r="F11" s="72">
        <v>26506.49</v>
      </c>
      <c r="G11" s="53">
        <v>26506.49</v>
      </c>
      <c r="H11" s="54">
        <v>26506.49</v>
      </c>
      <c r="I11" s="72">
        <v>19000</v>
      </c>
      <c r="J11" s="53">
        <v>19000</v>
      </c>
      <c r="K11" s="54">
        <v>19000</v>
      </c>
      <c r="L11" s="72">
        <v>6900</v>
      </c>
      <c r="M11" s="53">
        <v>6900</v>
      </c>
      <c r="N11" s="54">
        <v>6900</v>
      </c>
      <c r="O11" s="72">
        <v>35000</v>
      </c>
      <c r="P11" s="53">
        <v>35000</v>
      </c>
      <c r="Q11" s="54">
        <v>35000</v>
      </c>
    </row>
    <row r="12" spans="1:17" ht="22.5" customHeight="1" x14ac:dyDescent="0.25">
      <c r="A12" s="79"/>
      <c r="B12" s="44">
        <f t="shared" ref="B12:B17" si="0">B11+1</f>
        <v>203</v>
      </c>
      <c r="C12" s="5" t="s">
        <v>22</v>
      </c>
      <c r="D12" s="3" t="s">
        <v>25</v>
      </c>
      <c r="E12" s="70">
        <v>1</v>
      </c>
      <c r="F12" s="72">
        <v>12231.27</v>
      </c>
      <c r="G12" s="53">
        <v>12231.27</v>
      </c>
      <c r="H12" s="54">
        <v>12231.27</v>
      </c>
      <c r="I12" s="72">
        <v>15000</v>
      </c>
      <c r="J12" s="53">
        <v>15000</v>
      </c>
      <c r="K12" s="54">
        <v>15000</v>
      </c>
      <c r="L12" s="72">
        <v>11500</v>
      </c>
      <c r="M12" s="53">
        <v>11500</v>
      </c>
      <c r="N12" s="54">
        <v>11500</v>
      </c>
      <c r="O12" s="72">
        <v>35000</v>
      </c>
      <c r="P12" s="53">
        <v>35000</v>
      </c>
      <c r="Q12" s="54">
        <v>35000</v>
      </c>
    </row>
    <row r="13" spans="1:17" ht="22.5" customHeight="1" x14ac:dyDescent="0.25">
      <c r="A13" s="79"/>
      <c r="B13" s="44">
        <f t="shared" si="0"/>
        <v>204</v>
      </c>
      <c r="C13" s="5" t="s">
        <v>10</v>
      </c>
      <c r="D13" s="3" t="s">
        <v>25</v>
      </c>
      <c r="E13" s="70">
        <v>1</v>
      </c>
      <c r="F13" s="72">
        <v>18728.419999999998</v>
      </c>
      <c r="G13" s="53">
        <v>18728.419999999998</v>
      </c>
      <c r="H13" s="54">
        <v>18728.419999999998</v>
      </c>
      <c r="I13" s="72">
        <v>30000</v>
      </c>
      <c r="J13" s="53">
        <v>30000</v>
      </c>
      <c r="K13" s="54">
        <v>30000</v>
      </c>
      <c r="L13" s="72">
        <v>9200</v>
      </c>
      <c r="M13" s="53">
        <v>9200</v>
      </c>
      <c r="N13" s="54">
        <v>9200</v>
      </c>
      <c r="O13" s="72">
        <v>35000</v>
      </c>
      <c r="P13" s="53">
        <v>35000</v>
      </c>
      <c r="Q13" s="54">
        <v>35000</v>
      </c>
    </row>
    <row r="14" spans="1:17" ht="22.5" customHeight="1" x14ac:dyDescent="0.25">
      <c r="A14" s="79"/>
      <c r="B14" s="44">
        <f t="shared" si="0"/>
        <v>205</v>
      </c>
      <c r="C14" s="5" t="s">
        <v>11</v>
      </c>
      <c r="D14" s="3" t="s">
        <v>25</v>
      </c>
      <c r="E14" s="70">
        <v>1</v>
      </c>
      <c r="F14" s="72">
        <v>21040.57</v>
      </c>
      <c r="G14" s="53">
        <v>21040.57</v>
      </c>
      <c r="H14" s="54">
        <v>21040.57</v>
      </c>
      <c r="I14" s="72">
        <v>25000</v>
      </c>
      <c r="J14" s="53">
        <v>25000</v>
      </c>
      <c r="K14" s="54">
        <v>25000</v>
      </c>
      <c r="L14" s="72">
        <v>6900</v>
      </c>
      <c r="M14" s="53">
        <v>6900</v>
      </c>
      <c r="N14" s="54">
        <v>6900</v>
      </c>
      <c r="O14" s="72">
        <v>35000</v>
      </c>
      <c r="P14" s="53">
        <v>35000</v>
      </c>
      <c r="Q14" s="54">
        <v>35000</v>
      </c>
    </row>
    <row r="15" spans="1:17" ht="22.5" customHeight="1" x14ac:dyDescent="0.25">
      <c r="A15" s="79"/>
      <c r="B15" s="44">
        <f t="shared" si="0"/>
        <v>206</v>
      </c>
      <c r="C15" s="5" t="s">
        <v>23</v>
      </c>
      <c r="D15" s="3" t="s">
        <v>25</v>
      </c>
      <c r="E15" s="70">
        <v>1</v>
      </c>
      <c r="F15" s="72">
        <v>15121.46</v>
      </c>
      <c r="G15" s="53">
        <v>15121.46</v>
      </c>
      <c r="H15" s="54">
        <v>15121.46</v>
      </c>
      <c r="I15" s="72">
        <v>12500</v>
      </c>
      <c r="J15" s="53">
        <v>12500</v>
      </c>
      <c r="K15" s="54">
        <v>12500</v>
      </c>
      <c r="L15" s="72">
        <v>5520</v>
      </c>
      <c r="M15" s="53">
        <v>5520</v>
      </c>
      <c r="N15" s="54">
        <v>5520</v>
      </c>
      <c r="O15" s="72">
        <v>35000</v>
      </c>
      <c r="P15" s="53">
        <v>35000</v>
      </c>
      <c r="Q15" s="54">
        <v>35000</v>
      </c>
    </row>
    <row r="16" spans="1:17" ht="22.5" customHeight="1" x14ac:dyDescent="0.25">
      <c r="A16" s="79"/>
      <c r="B16" s="44">
        <f t="shared" si="0"/>
        <v>207</v>
      </c>
      <c r="C16" s="5" t="s">
        <v>12</v>
      </c>
      <c r="D16" s="3" t="s">
        <v>25</v>
      </c>
      <c r="E16" s="70">
        <v>1</v>
      </c>
      <c r="F16" s="72">
        <v>15121.46</v>
      </c>
      <c r="G16" s="53">
        <v>15121.46</v>
      </c>
      <c r="H16" s="54">
        <v>15121.46</v>
      </c>
      <c r="I16" s="72">
        <v>22500</v>
      </c>
      <c r="J16" s="53">
        <v>22500</v>
      </c>
      <c r="K16" s="54">
        <v>22500</v>
      </c>
      <c r="L16" s="72">
        <v>8280</v>
      </c>
      <c r="M16" s="53">
        <v>8280</v>
      </c>
      <c r="N16" s="54">
        <v>8280</v>
      </c>
      <c r="O16" s="72">
        <v>35000</v>
      </c>
      <c r="P16" s="53">
        <v>35000</v>
      </c>
      <c r="Q16" s="54">
        <v>35000</v>
      </c>
    </row>
    <row r="17" spans="1:17" ht="22.5" customHeight="1" x14ac:dyDescent="0.25">
      <c r="A17" s="79"/>
      <c r="B17" s="44">
        <f t="shared" si="0"/>
        <v>208</v>
      </c>
      <c r="C17" s="5" t="s">
        <v>13</v>
      </c>
      <c r="D17" s="3" t="s">
        <v>25</v>
      </c>
      <c r="E17" s="70">
        <v>1</v>
      </c>
      <c r="F17" s="72">
        <v>12948.04</v>
      </c>
      <c r="G17" s="53">
        <v>12948.04</v>
      </c>
      <c r="H17" s="54">
        <v>12948.04</v>
      </c>
      <c r="I17" s="72">
        <v>9500</v>
      </c>
      <c r="J17" s="53">
        <v>9500</v>
      </c>
      <c r="K17" s="54">
        <v>9500</v>
      </c>
      <c r="L17" s="72">
        <v>5060</v>
      </c>
      <c r="M17" s="53">
        <v>5060</v>
      </c>
      <c r="N17" s="54">
        <v>5060</v>
      </c>
      <c r="O17" s="72">
        <v>35000</v>
      </c>
      <c r="P17" s="53">
        <v>35000</v>
      </c>
      <c r="Q17" s="54">
        <v>35000</v>
      </c>
    </row>
    <row r="18" spans="1:17" ht="22.5" customHeight="1" x14ac:dyDescent="0.25">
      <c r="A18" s="79"/>
      <c r="B18" s="45">
        <f>B9+1</f>
        <v>3</v>
      </c>
      <c r="C18" s="13" t="s">
        <v>8</v>
      </c>
      <c r="D18" s="14"/>
      <c r="E18" s="69"/>
      <c r="F18" s="73"/>
      <c r="G18" s="55"/>
      <c r="H18" s="56"/>
      <c r="I18" s="73"/>
      <c r="J18" s="55"/>
      <c r="K18" s="56"/>
      <c r="L18" s="73"/>
      <c r="M18" s="55"/>
      <c r="N18" s="56"/>
      <c r="O18" s="73"/>
      <c r="P18" s="55"/>
      <c r="Q18" s="56"/>
    </row>
    <row r="19" spans="1:17" ht="22.5" customHeight="1" x14ac:dyDescent="0.25">
      <c r="A19" s="79"/>
      <c r="B19" s="44">
        <f>B18*100+1</f>
        <v>301</v>
      </c>
      <c r="C19" s="5" t="s">
        <v>24</v>
      </c>
      <c r="D19" s="3" t="s">
        <v>26</v>
      </c>
      <c r="E19" s="70">
        <v>1</v>
      </c>
      <c r="F19" s="72">
        <v>24245.200000000001</v>
      </c>
      <c r="G19" s="53">
        <v>24245.200000000001</v>
      </c>
      <c r="H19" s="54">
        <v>24245.200000000001</v>
      </c>
      <c r="I19" s="72">
        <v>6500</v>
      </c>
      <c r="J19" s="53">
        <v>6500</v>
      </c>
      <c r="K19" s="54">
        <v>6500</v>
      </c>
      <c r="L19" s="72">
        <v>4500</v>
      </c>
      <c r="M19" s="53">
        <v>4500</v>
      </c>
      <c r="N19" s="54">
        <v>4500</v>
      </c>
      <c r="O19" s="72">
        <v>10000</v>
      </c>
      <c r="P19" s="53">
        <v>10000</v>
      </c>
      <c r="Q19" s="54">
        <v>10000</v>
      </c>
    </row>
    <row r="20" spans="1:17" ht="22.5" customHeight="1" x14ac:dyDescent="0.25">
      <c r="A20" s="79"/>
      <c r="B20" s="44">
        <f>B19+1</f>
        <v>302</v>
      </c>
      <c r="C20" s="5" t="s">
        <v>9</v>
      </c>
      <c r="D20" s="3" t="s">
        <v>25</v>
      </c>
      <c r="E20" s="70">
        <v>1</v>
      </c>
      <c r="F20" s="72">
        <v>12855.55</v>
      </c>
      <c r="G20" s="53">
        <v>12855.55</v>
      </c>
      <c r="H20" s="54">
        <v>12855.55</v>
      </c>
      <c r="I20" s="72">
        <v>4500</v>
      </c>
      <c r="J20" s="53">
        <v>4500</v>
      </c>
      <c r="K20" s="54">
        <v>4500</v>
      </c>
      <c r="L20" s="72">
        <v>2500</v>
      </c>
      <c r="M20" s="53">
        <v>2500</v>
      </c>
      <c r="N20" s="54">
        <v>2500</v>
      </c>
      <c r="O20" s="72">
        <v>5000</v>
      </c>
      <c r="P20" s="53">
        <v>5000</v>
      </c>
      <c r="Q20" s="54">
        <v>5000</v>
      </c>
    </row>
    <row r="21" spans="1:17" ht="22.5" customHeight="1" x14ac:dyDescent="0.25">
      <c r="A21" s="79"/>
      <c r="B21" s="17"/>
      <c r="C21" s="5"/>
      <c r="D21" s="3"/>
      <c r="E21" s="70"/>
      <c r="F21" s="72"/>
      <c r="G21" s="53"/>
      <c r="H21" s="54"/>
      <c r="I21" s="72"/>
      <c r="J21" s="53"/>
      <c r="K21" s="54"/>
      <c r="L21" s="72"/>
      <c r="M21" s="53"/>
      <c r="N21" s="54"/>
      <c r="O21" s="72"/>
      <c r="P21" s="53"/>
      <c r="Q21" s="54"/>
    </row>
    <row r="22" spans="1:17" ht="22.5" customHeight="1" thickBot="1" x14ac:dyDescent="0.3">
      <c r="A22" s="80"/>
      <c r="B22" s="20"/>
      <c r="C22" s="21" t="s">
        <v>3</v>
      </c>
      <c r="D22" s="22"/>
      <c r="E22" s="71"/>
      <c r="F22" s="74"/>
      <c r="G22" s="57"/>
      <c r="H22" s="58">
        <f>SUM(H7:H20)</f>
        <v>190499.22999999998</v>
      </c>
      <c r="I22" s="74"/>
      <c r="J22" s="57"/>
      <c r="K22" s="58">
        <f>SUM(K7:K20)</f>
        <v>167170</v>
      </c>
      <c r="L22" s="74"/>
      <c r="M22" s="57"/>
      <c r="N22" s="58">
        <f>SUM(N7:N20)</f>
        <v>73670</v>
      </c>
      <c r="O22" s="74"/>
      <c r="P22" s="57"/>
      <c r="Q22" s="58">
        <f>SUM(Q7:Q20)</f>
        <v>330000</v>
      </c>
    </row>
    <row r="24" spans="1:17" ht="15.75" thickBot="1" x14ac:dyDescent="0.3"/>
    <row r="25" spans="1:17" ht="45.75" customHeight="1" x14ac:dyDescent="0.25">
      <c r="A25" s="82" t="s">
        <v>47</v>
      </c>
      <c r="B25" s="83" t="s">
        <v>56</v>
      </c>
      <c r="C25" s="84" t="s">
        <v>2</v>
      </c>
      <c r="D25" s="85" t="s">
        <v>48</v>
      </c>
      <c r="E25" s="93" t="s">
        <v>49</v>
      </c>
      <c r="F25" s="96" t="s">
        <v>50</v>
      </c>
      <c r="G25" s="86" t="s">
        <v>51</v>
      </c>
      <c r="H25" s="96" t="s">
        <v>52</v>
      </c>
      <c r="I25" s="86" t="s">
        <v>53</v>
      </c>
      <c r="J25" s="96" t="s">
        <v>54</v>
      </c>
      <c r="K25" s="86" t="s">
        <v>55</v>
      </c>
    </row>
    <row r="26" spans="1:17" hidden="1" x14ac:dyDescent="0.25">
      <c r="A26" s="17"/>
      <c r="B26" s="3"/>
      <c r="C26" s="5"/>
      <c r="D26" s="3"/>
      <c r="E26" s="94"/>
      <c r="F26" s="17"/>
      <c r="G26" s="18"/>
      <c r="H26" s="17"/>
      <c r="I26" s="18"/>
      <c r="J26" s="17"/>
      <c r="K26" s="18"/>
    </row>
    <row r="27" spans="1:17" ht="22.5" customHeight="1" x14ac:dyDescent="0.25">
      <c r="A27" s="87">
        <v>1</v>
      </c>
      <c r="B27" s="77">
        <v>1</v>
      </c>
      <c r="C27" s="5" t="s">
        <v>15</v>
      </c>
      <c r="D27" s="3" t="s">
        <v>26</v>
      </c>
      <c r="E27" s="94">
        <v>1</v>
      </c>
      <c r="F27" s="97">
        <f>MIN(F7,I7,L7,O7)</f>
        <v>4500</v>
      </c>
      <c r="G27" s="88">
        <f>F27*E27</f>
        <v>4500</v>
      </c>
      <c r="H27" s="97">
        <f>AVERAGE(F7,I7,L7,O7)</f>
        <v>7960.1</v>
      </c>
      <c r="I27" s="88">
        <f>H27*E27</f>
        <v>7960.1</v>
      </c>
      <c r="J27" s="97">
        <f>MEDIAN(F7,I7,L7,O7)</f>
        <v>6170.2</v>
      </c>
      <c r="K27" s="88">
        <f>J27*E27</f>
        <v>6170.2</v>
      </c>
    </row>
    <row r="28" spans="1:17" ht="22.5" customHeight="1" x14ac:dyDescent="0.25">
      <c r="A28" s="87"/>
      <c r="B28" s="77">
        <v>2</v>
      </c>
      <c r="C28" s="5" t="s">
        <v>20</v>
      </c>
      <c r="D28" s="3" t="s">
        <v>25</v>
      </c>
      <c r="E28" s="94">
        <v>1</v>
      </c>
      <c r="F28" s="97">
        <f>MIN(F8,I8,L8,O8)</f>
        <v>3750</v>
      </c>
      <c r="G28" s="88">
        <f t="shared" ref="G28:G40" si="1">F28*E28</f>
        <v>3750</v>
      </c>
      <c r="H28" s="97">
        <f>AVERAGE(F8,I8,L8,O8)</f>
        <v>11044.775</v>
      </c>
      <c r="I28" s="88">
        <f t="shared" ref="I28:I40" si="2">H28*E28</f>
        <v>11044.775</v>
      </c>
      <c r="J28" s="97">
        <f>MEDIAN(F8,I8,L8,O8)</f>
        <v>10214.549999999999</v>
      </c>
      <c r="K28" s="88">
        <f t="shared" ref="K28:K40" si="3">J28*E28</f>
        <v>10214.549999999999</v>
      </c>
    </row>
    <row r="29" spans="1:17" ht="22.5" customHeight="1" x14ac:dyDescent="0.25">
      <c r="A29" s="87"/>
      <c r="B29" s="77"/>
      <c r="C29" s="5"/>
      <c r="D29" s="3"/>
      <c r="E29" s="94"/>
      <c r="F29" s="97">
        <f>MIN(F9,I9,L9,O9)</f>
        <v>0</v>
      </c>
      <c r="G29" s="88">
        <f t="shared" si="1"/>
        <v>0</v>
      </c>
      <c r="H29" s="97"/>
      <c r="I29" s="88">
        <f t="shared" si="2"/>
        <v>0</v>
      </c>
      <c r="J29" s="97"/>
      <c r="K29" s="88">
        <f t="shared" si="3"/>
        <v>0</v>
      </c>
    </row>
    <row r="30" spans="1:17" ht="22.5" customHeight="1" x14ac:dyDescent="0.25">
      <c r="A30" s="87"/>
      <c r="B30" s="77">
        <v>3</v>
      </c>
      <c r="C30" s="5" t="s">
        <v>21</v>
      </c>
      <c r="D30" s="3" t="s">
        <v>25</v>
      </c>
      <c r="E30" s="94">
        <v>1</v>
      </c>
      <c r="F30" s="97">
        <f>MIN(F10,I10,L10,O10)</f>
        <v>5060</v>
      </c>
      <c r="G30" s="88">
        <f t="shared" si="1"/>
        <v>5060</v>
      </c>
      <c r="H30" s="97">
        <f>AVERAGE(F10,I10,L10,O10)</f>
        <v>15415.317500000001</v>
      </c>
      <c r="I30" s="88">
        <f t="shared" si="2"/>
        <v>15415.317500000001</v>
      </c>
      <c r="J30" s="97">
        <f>MEDIAN(F10,I10,L10,O10)</f>
        <v>10800.635</v>
      </c>
      <c r="K30" s="88">
        <f t="shared" si="3"/>
        <v>10800.635</v>
      </c>
    </row>
    <row r="31" spans="1:17" ht="22.5" customHeight="1" x14ac:dyDescent="0.25">
      <c r="A31" s="87"/>
      <c r="B31" s="77">
        <v>4</v>
      </c>
      <c r="C31" s="5" t="s">
        <v>14</v>
      </c>
      <c r="D31" s="3" t="s">
        <v>25</v>
      </c>
      <c r="E31" s="94">
        <v>1</v>
      </c>
      <c r="F31" s="97">
        <f>MIN(F11,I11,L11,O11)</f>
        <v>6900</v>
      </c>
      <c r="G31" s="88">
        <f t="shared" si="1"/>
        <v>6900</v>
      </c>
      <c r="H31" s="97">
        <f>AVERAGE(F11,I11,L11,O11)</f>
        <v>21851.622500000001</v>
      </c>
      <c r="I31" s="88">
        <f t="shared" si="2"/>
        <v>21851.622500000001</v>
      </c>
      <c r="J31" s="97">
        <f>MEDIAN(F11,I11,L11,O11)</f>
        <v>22753.245000000003</v>
      </c>
      <c r="K31" s="88">
        <f t="shared" si="3"/>
        <v>22753.245000000003</v>
      </c>
    </row>
    <row r="32" spans="1:17" ht="22.5" customHeight="1" x14ac:dyDescent="0.25">
      <c r="A32" s="87"/>
      <c r="B32" s="77">
        <v>5</v>
      </c>
      <c r="C32" s="5" t="s">
        <v>22</v>
      </c>
      <c r="D32" s="3" t="s">
        <v>25</v>
      </c>
      <c r="E32" s="94">
        <v>1</v>
      </c>
      <c r="F32" s="97">
        <f>MIN(F12,I12,L12,O12)</f>
        <v>11500</v>
      </c>
      <c r="G32" s="88">
        <f t="shared" si="1"/>
        <v>11500</v>
      </c>
      <c r="H32" s="97">
        <f>AVERAGE(F12,I12,L12,O12)</f>
        <v>18432.817500000001</v>
      </c>
      <c r="I32" s="88">
        <f t="shared" si="2"/>
        <v>18432.817500000001</v>
      </c>
      <c r="J32" s="97">
        <f>MEDIAN(F12,I12,L12,O12)</f>
        <v>13615.635</v>
      </c>
      <c r="K32" s="88">
        <f t="shared" si="3"/>
        <v>13615.635</v>
      </c>
    </row>
    <row r="33" spans="1:11" ht="22.5" customHeight="1" x14ac:dyDescent="0.25">
      <c r="A33" s="87"/>
      <c r="B33" s="77">
        <v>6</v>
      </c>
      <c r="C33" s="5" t="s">
        <v>10</v>
      </c>
      <c r="D33" s="3" t="s">
        <v>25</v>
      </c>
      <c r="E33" s="94">
        <v>1</v>
      </c>
      <c r="F33" s="97">
        <f>MIN(F13,I13,L13,O13)</f>
        <v>9200</v>
      </c>
      <c r="G33" s="88">
        <f t="shared" si="1"/>
        <v>9200</v>
      </c>
      <c r="H33" s="97">
        <f>AVERAGE(F13,I13,L13,O13)</f>
        <v>23232.105</v>
      </c>
      <c r="I33" s="88">
        <f t="shared" si="2"/>
        <v>23232.105</v>
      </c>
      <c r="J33" s="97">
        <f>MEDIAN(F13,I13,L13,O13)</f>
        <v>24364.21</v>
      </c>
      <c r="K33" s="88">
        <f t="shared" si="3"/>
        <v>24364.21</v>
      </c>
    </row>
    <row r="34" spans="1:11" ht="22.5" customHeight="1" x14ac:dyDescent="0.25">
      <c r="A34" s="87"/>
      <c r="B34" s="77">
        <f t="shared" ref="B34:B37" si="4">B33+1</f>
        <v>7</v>
      </c>
      <c r="C34" s="5" t="s">
        <v>11</v>
      </c>
      <c r="D34" s="3" t="s">
        <v>25</v>
      </c>
      <c r="E34" s="94">
        <v>1</v>
      </c>
      <c r="F34" s="97">
        <f>MIN(F14,I14,L14,O14)</f>
        <v>6900</v>
      </c>
      <c r="G34" s="88">
        <f t="shared" si="1"/>
        <v>6900</v>
      </c>
      <c r="H34" s="97">
        <f>AVERAGE(F14,I14,L14,O14)</f>
        <v>21985.142500000002</v>
      </c>
      <c r="I34" s="88">
        <f t="shared" si="2"/>
        <v>21985.142500000002</v>
      </c>
      <c r="J34" s="97">
        <f>MEDIAN(F14,I14,L14,O14)</f>
        <v>23020.285</v>
      </c>
      <c r="K34" s="88">
        <f t="shared" si="3"/>
        <v>23020.285</v>
      </c>
    </row>
    <row r="35" spans="1:11" ht="22.5" customHeight="1" x14ac:dyDescent="0.25">
      <c r="A35" s="87"/>
      <c r="B35" s="77">
        <f t="shared" si="4"/>
        <v>8</v>
      </c>
      <c r="C35" s="5" t="s">
        <v>23</v>
      </c>
      <c r="D35" s="3" t="s">
        <v>25</v>
      </c>
      <c r="E35" s="94">
        <v>1</v>
      </c>
      <c r="F35" s="97">
        <f>MIN(F15,I15,L15,O15)</f>
        <v>5520</v>
      </c>
      <c r="G35" s="88">
        <f t="shared" si="1"/>
        <v>5520</v>
      </c>
      <c r="H35" s="97">
        <f>AVERAGE(F15,I15,L15,O15)</f>
        <v>17035.364999999998</v>
      </c>
      <c r="I35" s="88">
        <f t="shared" si="2"/>
        <v>17035.364999999998</v>
      </c>
      <c r="J35" s="97">
        <f>MEDIAN(F15,I15,L15,O15)</f>
        <v>13810.73</v>
      </c>
      <c r="K35" s="88">
        <f t="shared" si="3"/>
        <v>13810.73</v>
      </c>
    </row>
    <row r="36" spans="1:11" ht="22.5" customHeight="1" x14ac:dyDescent="0.25">
      <c r="A36" s="87"/>
      <c r="B36" s="77">
        <f t="shared" si="4"/>
        <v>9</v>
      </c>
      <c r="C36" s="5" t="s">
        <v>12</v>
      </c>
      <c r="D36" s="3" t="s">
        <v>25</v>
      </c>
      <c r="E36" s="94">
        <v>1</v>
      </c>
      <c r="F36" s="97">
        <f>MIN(F16,I16,L16,O16)</f>
        <v>8280</v>
      </c>
      <c r="G36" s="88">
        <f t="shared" si="1"/>
        <v>8280</v>
      </c>
      <c r="H36" s="97">
        <f>AVERAGE(F16,I16,L16,O16)</f>
        <v>20225.364999999998</v>
      </c>
      <c r="I36" s="88">
        <f t="shared" si="2"/>
        <v>20225.364999999998</v>
      </c>
      <c r="J36" s="97">
        <f>MEDIAN(F16,I16,L16,O16)</f>
        <v>18810.73</v>
      </c>
      <c r="K36" s="88">
        <f t="shared" si="3"/>
        <v>18810.73</v>
      </c>
    </row>
    <row r="37" spans="1:11" ht="22.5" customHeight="1" x14ac:dyDescent="0.25">
      <c r="A37" s="87"/>
      <c r="B37" s="77">
        <f t="shared" si="4"/>
        <v>10</v>
      </c>
      <c r="C37" s="5" t="s">
        <v>13</v>
      </c>
      <c r="D37" s="3" t="s">
        <v>25</v>
      </c>
      <c r="E37" s="94">
        <v>1</v>
      </c>
      <c r="F37" s="97">
        <f>MIN(F17,I17,L17,O17)</f>
        <v>5060</v>
      </c>
      <c r="G37" s="88">
        <f t="shared" si="1"/>
        <v>5060</v>
      </c>
      <c r="H37" s="97">
        <f>AVERAGE(F17,I17,L17,O17)</f>
        <v>15627.01</v>
      </c>
      <c r="I37" s="88">
        <f t="shared" si="2"/>
        <v>15627.01</v>
      </c>
      <c r="J37" s="97">
        <f>MEDIAN(F17,I17,L17,O17)</f>
        <v>11224.02</v>
      </c>
      <c r="K37" s="88">
        <f t="shared" si="3"/>
        <v>11224.02</v>
      </c>
    </row>
    <row r="38" spans="1:11" ht="22.5" customHeight="1" x14ac:dyDescent="0.25">
      <c r="A38" s="87"/>
      <c r="B38" s="77"/>
      <c r="C38" s="5"/>
      <c r="D38" s="3"/>
      <c r="E38" s="94"/>
      <c r="F38" s="97">
        <f>MIN(F18,I18,L18,O18)</f>
        <v>0</v>
      </c>
      <c r="G38" s="88">
        <f t="shared" si="1"/>
        <v>0</v>
      </c>
      <c r="H38" s="97"/>
      <c r="I38" s="88">
        <f t="shared" si="2"/>
        <v>0</v>
      </c>
      <c r="J38" s="97"/>
      <c r="K38" s="88">
        <f t="shared" si="3"/>
        <v>0</v>
      </c>
    </row>
    <row r="39" spans="1:11" ht="22.5" customHeight="1" x14ac:dyDescent="0.25">
      <c r="A39" s="87"/>
      <c r="B39" s="77">
        <v>11</v>
      </c>
      <c r="C39" s="5" t="s">
        <v>24</v>
      </c>
      <c r="D39" s="3" t="s">
        <v>26</v>
      </c>
      <c r="E39" s="94">
        <v>1</v>
      </c>
      <c r="F39" s="97">
        <f>MIN(F19,I19,L19,O19)</f>
        <v>4500</v>
      </c>
      <c r="G39" s="88">
        <f t="shared" si="1"/>
        <v>4500</v>
      </c>
      <c r="H39" s="97">
        <f>AVERAGE(F19,I19,L19,O19)</f>
        <v>11311.3</v>
      </c>
      <c r="I39" s="88">
        <f t="shared" si="2"/>
        <v>11311.3</v>
      </c>
      <c r="J39" s="97">
        <f>MEDIAN(F19,I19,L19,O19)</f>
        <v>8250</v>
      </c>
      <c r="K39" s="88">
        <f t="shared" si="3"/>
        <v>8250</v>
      </c>
    </row>
    <row r="40" spans="1:11" ht="22.5" customHeight="1" thickBot="1" x14ac:dyDescent="0.3">
      <c r="A40" s="89"/>
      <c r="B40" s="90">
        <v>12</v>
      </c>
      <c r="C40" s="75" t="s">
        <v>9</v>
      </c>
      <c r="D40" s="76" t="s">
        <v>25</v>
      </c>
      <c r="E40" s="95">
        <v>1</v>
      </c>
      <c r="F40" s="98">
        <f>MIN(F20,I20,L20,O20)</f>
        <v>2500</v>
      </c>
      <c r="G40" s="91">
        <f t="shared" si="1"/>
        <v>2500</v>
      </c>
      <c r="H40" s="98">
        <f>AVERAGE(F20,I20,L20,O20)</f>
        <v>6213.8874999999998</v>
      </c>
      <c r="I40" s="91">
        <f t="shared" si="2"/>
        <v>6213.8874999999998</v>
      </c>
      <c r="J40" s="98">
        <f>MEDIAN(F20,I20,L20,O20)</f>
        <v>4750</v>
      </c>
      <c r="K40" s="91">
        <f t="shared" si="3"/>
        <v>4750</v>
      </c>
    </row>
    <row r="41" spans="1:11" ht="22.5" customHeight="1" thickBot="1" x14ac:dyDescent="0.3">
      <c r="G41" s="92">
        <f>SUM(G27:G40)</f>
        <v>73670</v>
      </c>
      <c r="I41" s="92">
        <f>SUM(I27:I40)</f>
        <v>190334.8075</v>
      </c>
      <c r="K41" s="92">
        <f>SUM(K27:K40)</f>
        <v>167784.24</v>
      </c>
    </row>
  </sheetData>
  <mergeCells count="9">
    <mergeCell ref="O4:Q4"/>
    <mergeCell ref="A27:A40"/>
    <mergeCell ref="A5:A22"/>
    <mergeCell ref="A3:Q3"/>
    <mergeCell ref="A2:Q2"/>
    <mergeCell ref="I4:K4"/>
    <mergeCell ref="L4:N4"/>
    <mergeCell ref="F4:H4"/>
    <mergeCell ref="B4:E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ITENS</vt:lpstr>
      <vt:lpstr>CRONOGRAMA</vt:lpstr>
      <vt:lpstr>PLANILHA ITENS (2)</vt:lpstr>
      <vt:lpstr>CRONOGRAMA!Area_de_impressao</vt:lpstr>
      <vt:lpstr>'PLANILHA ITENS'!Area_de_impressao</vt:lpstr>
      <vt:lpstr>'PLANILHA ITENS (2)'!Area_de_impressao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Loureiro Chaves Soldera</dc:creator>
  <cp:lastModifiedBy>Cássia da Silva Silveira</cp:lastModifiedBy>
  <cp:lastPrinted>2018-09-28T17:45:33Z</cp:lastPrinted>
  <dcterms:created xsi:type="dcterms:W3CDTF">2018-06-26T17:22:42Z</dcterms:created>
  <dcterms:modified xsi:type="dcterms:W3CDTF">2018-09-28T18:15:47Z</dcterms:modified>
</cp:coreProperties>
</file>